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УПРАВЛЕНИЕ ГТО\Уракова Нина\КУРАТОРСТВО\РЕЙТИНГ\3 квартал\"/>
    </mc:Choice>
  </mc:AlternateContent>
  <bookViews>
    <workbookView xWindow="0" yWindow="0" windowWidth="23055" windowHeight="8340"/>
  </bookViews>
  <sheets>
    <sheet name="Рейтинг" sheetId="1" r:id="rId1"/>
  </sheets>
  <definedNames>
    <definedName name="_xlnm._FilterDatabase" localSheetId="0" hidden="1">Рейтинг!$A$3:$X$89</definedName>
    <definedName name="_xlnm.Print_Area" localSheetId="0">Рейтинг!$A$1:$X$89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1" l="1"/>
  <c r="N31" i="1"/>
  <c r="C41" i="1" l="1"/>
  <c r="K41" i="1" l="1"/>
  <c r="P41" i="1" l="1"/>
  <c r="I25" i="1" l="1"/>
  <c r="U41" i="1"/>
  <c r="F41" i="1"/>
  <c r="B41" i="1" l="1"/>
  <c r="V34" i="1" l="1"/>
  <c r="Q34" i="1"/>
  <c r="N34" i="1"/>
  <c r="L34" i="1"/>
  <c r="I34" i="1"/>
  <c r="G34" i="1"/>
  <c r="D34" i="1"/>
  <c r="V9" i="1"/>
  <c r="Q9" i="1"/>
  <c r="N9" i="1"/>
  <c r="L9" i="1"/>
  <c r="I9" i="1"/>
  <c r="G9" i="1"/>
  <c r="D9" i="1"/>
  <c r="V4" i="1"/>
  <c r="Q4" i="1"/>
  <c r="N4" i="1"/>
  <c r="L4" i="1"/>
  <c r="I4" i="1"/>
  <c r="G4" i="1"/>
  <c r="D4" i="1"/>
  <c r="V25" i="1"/>
  <c r="Q25" i="1"/>
  <c r="N25" i="1"/>
  <c r="L25" i="1"/>
  <c r="G25" i="1"/>
  <c r="D25" i="1"/>
  <c r="V33" i="1"/>
  <c r="Q33" i="1"/>
  <c r="N33" i="1"/>
  <c r="L33" i="1"/>
  <c r="I33" i="1"/>
  <c r="G33" i="1"/>
  <c r="D33" i="1"/>
  <c r="V31" i="1"/>
  <c r="Q31" i="1"/>
  <c r="L31" i="1"/>
  <c r="I31" i="1"/>
  <c r="G31" i="1"/>
  <c r="D31" i="1"/>
  <c r="V15" i="1"/>
  <c r="Q15" i="1"/>
  <c r="N15" i="1"/>
  <c r="L15" i="1"/>
  <c r="I15" i="1"/>
  <c r="G15" i="1"/>
  <c r="D15" i="1"/>
  <c r="V36" i="1"/>
  <c r="Q36" i="1"/>
  <c r="L36" i="1"/>
  <c r="I36" i="1"/>
  <c r="G36" i="1"/>
  <c r="D36" i="1"/>
  <c r="V19" i="1"/>
  <c r="Q19" i="1"/>
  <c r="N19" i="1"/>
  <c r="L19" i="1"/>
  <c r="I19" i="1"/>
  <c r="G19" i="1"/>
  <c r="D19" i="1"/>
  <c r="V27" i="1"/>
  <c r="Q27" i="1"/>
  <c r="N27" i="1"/>
  <c r="L27" i="1"/>
  <c r="I27" i="1"/>
  <c r="G27" i="1"/>
  <c r="D27" i="1"/>
  <c r="V22" i="1"/>
  <c r="Q22" i="1"/>
  <c r="N22" i="1"/>
  <c r="L22" i="1"/>
  <c r="I22" i="1"/>
  <c r="G22" i="1"/>
  <c r="D22" i="1"/>
  <c r="V14" i="1"/>
  <c r="Q14" i="1"/>
  <c r="N14" i="1"/>
  <c r="L14" i="1"/>
  <c r="I14" i="1"/>
  <c r="G14" i="1"/>
  <c r="D14" i="1"/>
  <c r="V23" i="1"/>
  <c r="Q23" i="1"/>
  <c r="N23" i="1"/>
  <c r="L23" i="1"/>
  <c r="I23" i="1"/>
  <c r="G23" i="1"/>
  <c r="D23" i="1"/>
  <c r="V30" i="1"/>
  <c r="Q30" i="1"/>
  <c r="N30" i="1"/>
  <c r="L30" i="1"/>
  <c r="I30" i="1"/>
  <c r="G30" i="1"/>
  <c r="D30" i="1"/>
  <c r="V38" i="1"/>
  <c r="Q38" i="1"/>
  <c r="L38" i="1"/>
  <c r="I38" i="1"/>
  <c r="G38" i="1"/>
  <c r="D38" i="1"/>
  <c r="V10" i="1"/>
  <c r="Q10" i="1"/>
  <c r="N10" i="1"/>
  <c r="L10" i="1"/>
  <c r="I10" i="1"/>
  <c r="G10" i="1"/>
  <c r="D10" i="1"/>
  <c r="V12" i="1"/>
  <c r="Q12" i="1"/>
  <c r="N12" i="1"/>
  <c r="L12" i="1"/>
  <c r="I12" i="1"/>
  <c r="G12" i="1"/>
  <c r="D12" i="1"/>
  <c r="V21" i="1"/>
  <c r="Q21" i="1"/>
  <c r="N21" i="1"/>
  <c r="L21" i="1"/>
  <c r="I21" i="1"/>
  <c r="G21" i="1"/>
  <c r="D21" i="1"/>
  <c r="V35" i="1"/>
  <c r="Q35" i="1"/>
  <c r="N35" i="1"/>
  <c r="L35" i="1"/>
  <c r="I35" i="1"/>
  <c r="G35" i="1"/>
  <c r="D35" i="1"/>
  <c r="V40" i="1"/>
  <c r="Q40" i="1"/>
  <c r="L40" i="1"/>
  <c r="I40" i="1"/>
  <c r="G40" i="1"/>
  <c r="D40" i="1"/>
  <c r="V32" i="1"/>
  <c r="Q32" i="1"/>
  <c r="N32" i="1"/>
  <c r="L32" i="1"/>
  <c r="I32" i="1"/>
  <c r="G32" i="1"/>
  <c r="D32" i="1"/>
  <c r="V28" i="1"/>
  <c r="Q28" i="1"/>
  <c r="N28" i="1"/>
  <c r="L28" i="1"/>
  <c r="I28" i="1"/>
  <c r="G28" i="1"/>
  <c r="D28" i="1"/>
  <c r="V16" i="1"/>
  <c r="Q16" i="1"/>
  <c r="N16" i="1"/>
  <c r="L16" i="1"/>
  <c r="I16" i="1"/>
  <c r="G16" i="1"/>
  <c r="D16" i="1"/>
  <c r="V11" i="1"/>
  <c r="Q11" i="1"/>
  <c r="N11" i="1"/>
  <c r="L11" i="1"/>
  <c r="I11" i="1"/>
  <c r="G11" i="1"/>
  <c r="D11" i="1"/>
  <c r="V39" i="1"/>
  <c r="Q39" i="1"/>
  <c r="L39" i="1"/>
  <c r="I39" i="1"/>
  <c r="G39" i="1"/>
  <c r="D39" i="1"/>
  <c r="V26" i="1"/>
  <c r="Q26" i="1"/>
  <c r="N26" i="1"/>
  <c r="L26" i="1"/>
  <c r="I26" i="1"/>
  <c r="G26" i="1"/>
  <c r="D26" i="1"/>
  <c r="V37" i="1"/>
  <c r="Q37" i="1"/>
  <c r="L37" i="1"/>
  <c r="I37" i="1"/>
  <c r="G37" i="1"/>
  <c r="D37" i="1"/>
  <c r="V6" i="1"/>
  <c r="Q6" i="1"/>
  <c r="N6" i="1"/>
  <c r="L6" i="1"/>
  <c r="I6" i="1"/>
  <c r="G6" i="1"/>
  <c r="D6" i="1"/>
  <c r="V29" i="1"/>
  <c r="Q29" i="1"/>
  <c r="N29" i="1"/>
  <c r="L29" i="1"/>
  <c r="I29" i="1"/>
  <c r="G29" i="1"/>
  <c r="D29" i="1"/>
  <c r="V24" i="1"/>
  <c r="Q24" i="1"/>
  <c r="N24" i="1"/>
  <c r="L24" i="1"/>
  <c r="I24" i="1"/>
  <c r="G24" i="1"/>
  <c r="D24" i="1"/>
  <c r="V20" i="1"/>
  <c r="Q20" i="1"/>
  <c r="N20" i="1"/>
  <c r="L20" i="1"/>
  <c r="I20" i="1"/>
  <c r="G20" i="1"/>
  <c r="D20" i="1"/>
  <c r="V5" i="1"/>
  <c r="Q5" i="1"/>
  <c r="N5" i="1"/>
  <c r="L5" i="1"/>
  <c r="I5" i="1"/>
  <c r="G5" i="1"/>
  <c r="D5" i="1"/>
  <c r="V8" i="1"/>
  <c r="Q8" i="1"/>
  <c r="N8" i="1"/>
  <c r="L8" i="1"/>
  <c r="I8" i="1"/>
  <c r="G8" i="1"/>
  <c r="D8" i="1"/>
  <c r="V18" i="1"/>
  <c r="Q18" i="1"/>
  <c r="N18" i="1"/>
  <c r="L18" i="1"/>
  <c r="I18" i="1"/>
  <c r="G18" i="1"/>
  <c r="D18" i="1"/>
  <c r="V7" i="1"/>
  <c r="Q7" i="1"/>
  <c r="N7" i="1"/>
  <c r="L7" i="1"/>
  <c r="I7" i="1"/>
  <c r="G7" i="1"/>
  <c r="D7" i="1"/>
  <c r="V17" i="1"/>
  <c r="Q17" i="1"/>
  <c r="N17" i="1"/>
  <c r="L17" i="1"/>
  <c r="I17" i="1"/>
  <c r="G17" i="1"/>
  <c r="D17" i="1"/>
  <c r="V13" i="1"/>
  <c r="Q13" i="1"/>
  <c r="N13" i="1"/>
  <c r="L13" i="1"/>
  <c r="I13" i="1"/>
  <c r="G13" i="1"/>
  <c r="D13" i="1"/>
  <c r="R21" i="1" l="1"/>
  <c r="O17" i="1"/>
  <c r="M13" i="1"/>
  <c r="E7" i="1"/>
  <c r="E20" i="1"/>
  <c r="E37" i="1"/>
  <c r="E16" i="1"/>
  <c r="R34" i="1"/>
  <c r="R31" i="1"/>
  <c r="R27" i="1"/>
  <c r="R30" i="1"/>
  <c r="R28" i="1"/>
  <c r="R26" i="1"/>
  <c r="R24" i="1"/>
  <c r="R18" i="1"/>
  <c r="R25" i="1"/>
  <c r="S9" i="1"/>
  <c r="R9" i="1"/>
  <c r="R15" i="1"/>
  <c r="R22" i="1"/>
  <c r="R38" i="1"/>
  <c r="R35" i="1"/>
  <c r="R16" i="1"/>
  <c r="R37" i="1"/>
  <c r="R7" i="1"/>
  <c r="R4" i="1"/>
  <c r="R36" i="1"/>
  <c r="R14" i="1"/>
  <c r="R10" i="1"/>
  <c r="R40" i="1"/>
  <c r="R11" i="1"/>
  <c r="R6" i="1"/>
  <c r="R5" i="1"/>
  <c r="R17" i="1"/>
  <c r="R33" i="1"/>
  <c r="R19" i="1"/>
  <c r="R23" i="1"/>
  <c r="R12" i="1"/>
  <c r="R32" i="1"/>
  <c r="R39" i="1"/>
  <c r="R29" i="1"/>
  <c r="R8" i="1"/>
  <c r="R13" i="1"/>
  <c r="R20" i="1"/>
  <c r="H40" i="1"/>
  <c r="S31" i="1"/>
  <c r="H5" i="1"/>
  <c r="H6" i="1"/>
  <c r="H11" i="1"/>
  <c r="H10" i="1"/>
  <c r="S8" i="1"/>
  <c r="S29" i="1"/>
  <c r="S39" i="1"/>
  <c r="S32" i="1"/>
  <c r="S12" i="1"/>
  <c r="S27" i="1"/>
  <c r="E30" i="1"/>
  <c r="M5" i="1"/>
  <c r="M6" i="1"/>
  <c r="M11" i="1"/>
  <c r="M40" i="1"/>
  <c r="O21" i="1"/>
  <c r="H30" i="1"/>
  <c r="H21" i="1"/>
  <c r="M10" i="1"/>
  <c r="E17" i="1"/>
  <c r="E5" i="1"/>
  <c r="E6" i="1"/>
  <c r="E11" i="1"/>
  <c r="E21" i="1"/>
  <c r="H23" i="1"/>
  <c r="E22" i="1"/>
  <c r="O18" i="1"/>
  <c r="E24" i="1"/>
  <c r="O24" i="1"/>
  <c r="E26" i="1"/>
  <c r="O26" i="1"/>
  <c r="E28" i="1"/>
  <c r="O28" i="1"/>
  <c r="S13" i="1"/>
  <c r="H17" i="1"/>
  <c r="H18" i="1"/>
  <c r="H24" i="1"/>
  <c r="H26" i="1"/>
  <c r="H28" i="1"/>
  <c r="S30" i="1"/>
  <c r="M7" i="1"/>
  <c r="M37" i="1"/>
  <c r="J13" i="1"/>
  <c r="J34" i="1"/>
  <c r="J4" i="1"/>
  <c r="J33" i="1"/>
  <c r="O7" i="1"/>
  <c r="J18" i="1"/>
  <c r="J8" i="1"/>
  <c r="O5" i="1"/>
  <c r="O20" i="1"/>
  <c r="J24" i="1"/>
  <c r="J29" i="1"/>
  <c r="O6" i="1"/>
  <c r="O37" i="1"/>
  <c r="J26" i="1"/>
  <c r="J39" i="1"/>
  <c r="O11" i="1"/>
  <c r="O16" i="1"/>
  <c r="J28" i="1"/>
  <c r="J32" i="1"/>
  <c r="O40" i="1"/>
  <c r="O35" i="1"/>
  <c r="J21" i="1"/>
  <c r="J12" i="1"/>
  <c r="O10" i="1"/>
  <c r="O38" i="1"/>
  <c r="J30" i="1"/>
  <c r="M23" i="1"/>
  <c r="J14" i="1"/>
  <c r="O22" i="1"/>
  <c r="E27" i="1"/>
  <c r="O27" i="1"/>
  <c r="J19" i="1"/>
  <c r="E36" i="1"/>
  <c r="E15" i="1"/>
  <c r="O15" i="1"/>
  <c r="H31" i="1"/>
  <c r="H9" i="1"/>
  <c r="E13" i="1"/>
  <c r="E34" i="1"/>
  <c r="E4" i="1"/>
  <c r="E33" i="1"/>
  <c r="J17" i="1"/>
  <c r="S17" i="1"/>
  <c r="S19" i="1"/>
  <c r="S23" i="1"/>
  <c r="J7" i="1"/>
  <c r="S7" i="1"/>
  <c r="E18" i="1"/>
  <c r="M18" i="1"/>
  <c r="S18" i="1"/>
  <c r="E8" i="1"/>
  <c r="J5" i="1"/>
  <c r="S5" i="1"/>
  <c r="J20" i="1"/>
  <c r="S20" i="1"/>
  <c r="M24" i="1"/>
  <c r="S24" i="1"/>
  <c r="E29" i="1"/>
  <c r="J6" i="1"/>
  <c r="S6" i="1"/>
  <c r="J37" i="1"/>
  <c r="S37" i="1"/>
  <c r="M26" i="1"/>
  <c r="S26" i="1"/>
  <c r="E39" i="1"/>
  <c r="J11" i="1"/>
  <c r="S11" i="1"/>
  <c r="J16" i="1"/>
  <c r="S16" i="1"/>
  <c r="M28" i="1"/>
  <c r="S28" i="1"/>
  <c r="E32" i="1"/>
  <c r="J40" i="1"/>
  <c r="S40" i="1"/>
  <c r="J35" i="1"/>
  <c r="S35" i="1"/>
  <c r="M21" i="1"/>
  <c r="S21" i="1"/>
  <c r="E12" i="1"/>
  <c r="J10" i="1"/>
  <c r="S10" i="1"/>
  <c r="J38" i="1"/>
  <c r="S38" i="1"/>
  <c r="M30" i="1"/>
  <c r="O23" i="1"/>
  <c r="M14" i="1"/>
  <c r="J22" i="1"/>
  <c r="H27" i="1"/>
  <c r="E19" i="1"/>
  <c r="O36" i="1"/>
  <c r="H33" i="1"/>
  <c r="H25" i="1"/>
  <c r="S25" i="1"/>
  <c r="M15" i="1"/>
  <c r="M8" i="1"/>
  <c r="M20" i="1"/>
  <c r="M29" i="1"/>
  <c r="M39" i="1"/>
  <c r="M16" i="1"/>
  <c r="M32" i="1"/>
  <c r="E40" i="1"/>
  <c r="E35" i="1"/>
  <c r="M35" i="1"/>
  <c r="M12" i="1"/>
  <c r="E10" i="1"/>
  <c r="E38" i="1"/>
  <c r="M38" i="1"/>
  <c r="O30" i="1"/>
  <c r="J23" i="1"/>
  <c r="E14" i="1"/>
  <c r="O14" i="1"/>
  <c r="M22" i="1"/>
  <c r="J27" i="1"/>
  <c r="M19" i="1"/>
  <c r="J36" i="1"/>
  <c r="J15" i="1"/>
  <c r="H13" i="1"/>
  <c r="O13" i="1"/>
  <c r="O34" i="1"/>
  <c r="O4" i="1"/>
  <c r="O33" i="1"/>
  <c r="H15" i="1"/>
  <c r="M17" i="1"/>
  <c r="H7" i="1"/>
  <c r="H8" i="1"/>
  <c r="O8" i="1"/>
  <c r="H20" i="1"/>
  <c r="H29" i="1"/>
  <c r="O29" i="1"/>
  <c r="H37" i="1"/>
  <c r="H39" i="1"/>
  <c r="O39" i="1"/>
  <c r="H16" i="1"/>
  <c r="H32" i="1"/>
  <c r="O32" i="1"/>
  <c r="H35" i="1"/>
  <c r="H12" i="1"/>
  <c r="O12" i="1"/>
  <c r="H38" i="1"/>
  <c r="E23" i="1"/>
  <c r="H14" i="1"/>
  <c r="S14" i="1"/>
  <c r="H22" i="1"/>
  <c r="M27" i="1"/>
  <c r="H19" i="1"/>
  <c r="O19" i="1"/>
  <c r="M31" i="1"/>
  <c r="M33" i="1"/>
  <c r="O31" i="1"/>
  <c r="S4" i="1"/>
  <c r="S22" i="1"/>
  <c r="H36" i="1"/>
  <c r="E31" i="1"/>
  <c r="E25" i="1"/>
  <c r="O25" i="1"/>
  <c r="H4" i="1"/>
  <c r="M4" i="1"/>
  <c r="E9" i="1"/>
  <c r="O9" i="1"/>
  <c r="H34" i="1"/>
  <c r="M34" i="1"/>
  <c r="J25" i="1"/>
  <c r="J9" i="1"/>
  <c r="M36" i="1"/>
  <c r="S36" i="1"/>
  <c r="S15" i="1"/>
  <c r="J31" i="1"/>
  <c r="S33" i="1"/>
  <c r="M25" i="1"/>
  <c r="M9" i="1"/>
  <c r="S34" i="1"/>
  <c r="T23" i="1" l="1"/>
  <c r="W23" i="1" s="1"/>
  <c r="T34" i="1"/>
  <c r="W34" i="1" s="1"/>
  <c r="T13" i="1"/>
  <c r="W13" i="1" s="1"/>
  <c r="T29" i="1"/>
  <c r="W29" i="1" s="1"/>
  <c r="T12" i="1"/>
  <c r="W12" i="1" s="1"/>
  <c r="T35" i="1"/>
  <c r="W35" i="1" s="1"/>
  <c r="T36" i="1"/>
  <c r="W36" i="1" s="1"/>
  <c r="T4" i="1"/>
  <c r="W4" i="1" s="1"/>
  <c r="T14" i="1"/>
  <c r="W14" i="1" s="1"/>
  <c r="T25" i="1"/>
  <c r="W25" i="1" s="1"/>
  <c r="T38" i="1"/>
  <c r="W38" i="1" s="1"/>
  <c r="T40" i="1"/>
  <c r="W40" i="1" s="1"/>
  <c r="T28" i="1"/>
  <c r="W28" i="1" s="1"/>
  <c r="T20" i="1"/>
  <c r="W20" i="1" s="1"/>
  <c r="T17" i="1"/>
  <c r="W17" i="1" s="1"/>
  <c r="T9" i="1"/>
  <c r="W9" i="1" s="1"/>
  <c r="T26" i="1"/>
  <c r="W26" i="1" s="1"/>
  <c r="T30" i="1"/>
  <c r="W30" i="1" s="1"/>
  <c r="T22" i="1"/>
  <c r="W22" i="1" s="1"/>
  <c r="T32" i="1"/>
  <c r="W32" i="1" s="1"/>
  <c r="T16" i="1"/>
  <c r="W16" i="1" s="1"/>
  <c r="T6" i="1"/>
  <c r="W6" i="1" s="1"/>
  <c r="T24" i="1"/>
  <c r="W24" i="1" s="1"/>
  <c r="T7" i="1"/>
  <c r="W7" i="1" s="1"/>
  <c r="T39" i="1"/>
  <c r="W39" i="1" s="1"/>
  <c r="T8" i="1"/>
  <c r="W8" i="1" s="1"/>
  <c r="T33" i="1"/>
  <c r="W33" i="1" s="1"/>
  <c r="T11" i="1"/>
  <c r="W11" i="1" s="1"/>
  <c r="T15" i="1"/>
  <c r="W15" i="1" s="1"/>
  <c r="T31" i="1"/>
  <c r="W31" i="1" s="1"/>
  <c r="T27" i="1"/>
  <c r="W27" i="1" s="1"/>
  <c r="T10" i="1"/>
  <c r="W10" i="1" s="1"/>
  <c r="T21" i="1"/>
  <c r="W21" i="1" s="1"/>
  <c r="T37" i="1"/>
  <c r="W37" i="1" s="1"/>
  <c r="T5" i="1"/>
  <c r="W5" i="1" s="1"/>
  <c r="T18" i="1"/>
  <c r="W18" i="1" s="1"/>
  <c r="T19" i="1"/>
  <c r="W19" i="1" s="1"/>
  <c r="X10" i="1" l="1"/>
  <c r="X34" i="1"/>
  <c r="X15" i="1"/>
  <c r="X11" i="1"/>
  <c r="X33" i="1"/>
  <c r="X39" i="1"/>
  <c r="X24" i="1"/>
  <c r="X26" i="1"/>
  <c r="X37" i="1"/>
  <c r="X17" i="1"/>
  <c r="X4" i="1"/>
  <c r="X31" i="1"/>
  <c r="X28" i="1"/>
  <c r="X19" i="1"/>
  <c r="X18" i="1"/>
  <c r="X21" i="1"/>
  <c r="X27" i="1"/>
  <c r="X7" i="1"/>
  <c r="X22" i="1"/>
  <c r="X36" i="1"/>
  <c r="X12" i="1"/>
  <c r="X9" i="1"/>
  <c r="X40" i="1"/>
  <c r="X35" i="1"/>
  <c r="X6" i="1"/>
  <c r="X30" i="1"/>
  <c r="X20" i="1"/>
  <c r="X38" i="1"/>
  <c r="X5" i="1"/>
  <c r="X8" i="1"/>
  <c r="X32" i="1"/>
  <c r="X14" i="1"/>
  <c r="X23" i="1"/>
  <c r="X29" i="1"/>
  <c r="X13" i="1"/>
  <c r="X25" i="1"/>
  <c r="X16" i="1"/>
</calcChain>
</file>

<file path=xl/sharedStrings.xml><?xml version="1.0" encoding="utf-8"?>
<sst xmlns="http://schemas.openxmlformats.org/spreadsheetml/2006/main" count="72" uniqueCount="65">
  <si>
    <t>Критерий №1</t>
  </si>
  <si>
    <t>Критерий №2</t>
  </si>
  <si>
    <t>Критерий №3</t>
  </si>
  <si>
    <t>Критерий №4</t>
  </si>
  <si>
    <t>Критерий №5</t>
  </si>
  <si>
    <t>Критерий №6</t>
  </si>
  <si>
    <t>Критерий №7</t>
  </si>
  <si>
    <t>Население, зарегистрированное в электронной базе данных, относящихся к реализации комплекса ГТО</t>
  </si>
  <si>
    <t>Баллы</t>
  </si>
  <si>
    <t>Население, принявшее участие в выполнении нормативов испытаний (тестов) комплекса ГТО</t>
  </si>
  <si>
    <t>Общее количество знаков</t>
  </si>
  <si>
    <t>Доля населения, выполнившего нормативы испытаний (тестов) комплекса ГТО на знаки отличия, от общей численности населения, принявшего участие в выполнении нормативов испытаний (тестов) комплекса ГТО</t>
  </si>
  <si>
    <t>Ставки в центрах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</si>
  <si>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Население, приходящееся на одну ставку штатного расписания центров тестирования</t>
  </si>
  <si>
    <t>Количество опубликованных материалов по вопросам внедрения комплекса ГТО в региональных средствах массовой информации за оцениваемый период</t>
  </si>
  <si>
    <t>ВСЕГО БАЛЛОВ</t>
  </si>
  <si>
    <t>Место в рейтинге</t>
  </si>
  <si>
    <t>Самарская область</t>
  </si>
  <si>
    <t>Наименование                                                          муниципального округа Самарской Области</t>
  </si>
  <si>
    <t>Общая численность населения в возрасте от 6 лет, проживающего на территории муниципального образования Самарской области</t>
  </si>
  <si>
    <t xml:space="preserve">Доля населения, зарегистрированного в электронной базе данных, от общей численности населения в возрасте от 6 лет, проживающего на территории муниципального образования Самарской области </t>
  </si>
  <si>
    <t>Доля населения, принявшего участие в выполнении нормативов испытаний (тестов) комплекса ГТО от общей численности населения, проживающего на территории муниципального образования Самарской области зарегистрированного в электронной базе данных</t>
  </si>
  <si>
    <t>Доля населения, принявшего участие в выполнении нормативов испытаний (тестов) комплекса ГТО, от численности населения проживающего на территории муниципального образования Самарской области в возрасте от 6 лет</t>
  </si>
  <si>
    <t>Доля населения, выполнившего нормативы испытаний (тестов) комплекса ГТО на знаки отличия, от общей численности населения проживающего на территории муниципального образования Самарской области в возрасте от 6 лет</t>
  </si>
  <si>
    <t>Доля населения, проживающего на территории муниципального образования, в возрасте от 6 лет, приходящегося на одну ставку штатного расписания центров тестирования (или структурных подразделениях организаций, наделенных правом по оценке выполнения нормативов испытаний (тестов) комплекса ГТО) для оказания государственной услуги населению</t>
  </si>
  <si>
    <t>г.о. Самара</t>
  </si>
  <si>
    <t>г.о. Жигулевск</t>
  </si>
  <si>
    <t>г.о. Кинель</t>
  </si>
  <si>
    <t>г.о. Новокуйбышевск</t>
  </si>
  <si>
    <t>г.о. Октябрьск</t>
  </si>
  <si>
    <t>г.о. Отрадный</t>
  </si>
  <si>
    <t>г.о. Похвистнево</t>
  </si>
  <si>
    <t>г.о. Сызрань</t>
  </si>
  <si>
    <t>г.о. Тольятти</t>
  </si>
  <si>
    <t>г.о. Чапаевск</t>
  </si>
  <si>
    <t>м.р. Алексеевский</t>
  </si>
  <si>
    <t>м.р. Безенчукский</t>
  </si>
  <si>
    <t>м.р. Богатовский</t>
  </si>
  <si>
    <t>м.р. Большеглушицский</t>
  </si>
  <si>
    <t>м.р. Большечерниговский</t>
  </si>
  <si>
    <t>м.р. Борский</t>
  </si>
  <si>
    <t>м.р. Волжский</t>
  </si>
  <si>
    <t>м.р. Елховский</t>
  </si>
  <si>
    <t>м.р. Исаклинский</t>
  </si>
  <si>
    <t>м.р. Камышлинский</t>
  </si>
  <si>
    <t>м.р. Кинельский</t>
  </si>
  <si>
    <t>м.р. Кинель-Черкасский</t>
  </si>
  <si>
    <t>м.р. Клявлинский</t>
  </si>
  <si>
    <t>м.р. Кошкинский</t>
  </si>
  <si>
    <t>м.р. Красноармейский</t>
  </si>
  <si>
    <t>м.р. Красноярский</t>
  </si>
  <si>
    <t>м.р. Нефтегорский</t>
  </si>
  <si>
    <t>м.р. Пестравский</t>
  </si>
  <si>
    <t>м.р. Похвистневский</t>
  </si>
  <si>
    <t>м.р. Приволжский</t>
  </si>
  <si>
    <t>м.р. Сергиевский</t>
  </si>
  <si>
    <t>м.р. Ставропольский</t>
  </si>
  <si>
    <t>м.р. Сызранский</t>
  </si>
  <si>
    <t>м.р. Хворостянский</t>
  </si>
  <si>
    <t>м.р. Челно-Вершинский</t>
  </si>
  <si>
    <t>м.р. Шенталинский</t>
  </si>
  <si>
    <t>м.р. Шигонский</t>
  </si>
  <si>
    <t>Приложение</t>
  </si>
  <si>
    <t>Директор</t>
  </si>
  <si>
    <t>Б.В.Курылёв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</si>
</sst>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6"/>
      <color theme="1"/>
      <name val="Arial"/>
      <family val="2"/>
      <charset val="204"/>
    </font>
    <font>
      <sz val="16"/>
      <name val="Arial"/>
      <family val="2"/>
      <charset val="204"/>
    </font>
    <font>
      <b/>
      <sz val="2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8">
    <xf numFmtId="0" fontId="0" fillId="0" borderId="0" xfId="0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7" borderId="0" xfId="0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horizontal="center" vertical="center"/>
    </xf>
    <xf numFmtId="10" fontId="6" fillId="6" borderId="0" xfId="1" applyNumberFormat="1" applyFont="1" applyFill="1" applyBorder="1" applyAlignment="1">
      <alignment horizontal="center" vertical="center"/>
    </xf>
    <xf numFmtId="3" fontId="3" fillId="8" borderId="0" xfId="0" applyNumberFormat="1" applyFont="1" applyFill="1" applyBorder="1" applyAlignment="1">
      <alignment horizontal="center" vertical="center"/>
    </xf>
    <xf numFmtId="1" fontId="3" fillId="8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1" applyNumberFormat="1" applyFont="1" applyFill="1" applyBorder="1" applyAlignment="1">
      <alignment horizontal="center" vertical="center"/>
    </xf>
    <xf numFmtId="3" fontId="6" fillId="6" borderId="0" xfId="0" applyNumberFormat="1" applyFont="1" applyFill="1" applyBorder="1" applyAlignment="1">
      <alignment horizontal="center" vertical="center"/>
    </xf>
    <xf numFmtId="3" fontId="6" fillId="4" borderId="0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Border="1"/>
    <xf numFmtId="0" fontId="6" fillId="7" borderId="0" xfId="2" applyFont="1" applyFill="1" applyBorder="1" applyAlignment="1">
      <alignment horizontal="left" vertical="center" wrapText="1"/>
    </xf>
    <xf numFmtId="1" fontId="7" fillId="3" borderId="0" xfId="0" applyNumberFormat="1" applyFont="1" applyFill="1" applyBorder="1" applyAlignment="1">
      <alignment horizontal="center" vertical="center"/>
    </xf>
    <xf numFmtId="0" fontId="5" fillId="7" borderId="0" xfId="0" applyFont="1" applyFill="1" applyBorder="1"/>
    <xf numFmtId="0" fontId="6" fillId="7" borderId="1" xfId="0" applyFont="1" applyFill="1" applyBorder="1" applyAlignment="1">
      <alignment vertical="center"/>
    </xf>
    <xf numFmtId="3" fontId="6" fillId="3" borderId="1" xfId="0" applyNumberFormat="1" applyFont="1" applyFill="1" applyBorder="1" applyAlignment="1">
      <alignment horizontal="center" vertical="center"/>
    </xf>
    <xf numFmtId="10" fontId="6" fillId="6" borderId="1" xfId="1" applyNumberFormat="1" applyFont="1" applyFill="1" applyBorder="1" applyAlignment="1">
      <alignment horizontal="center" vertical="center"/>
    </xf>
    <xf numFmtId="3" fontId="3" fillId="8" borderId="1" xfId="0" applyNumberFormat="1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3" borderId="1" xfId="1" applyNumberFormat="1" applyFont="1" applyFill="1" applyBorder="1" applyAlignment="1">
      <alignment horizontal="center" vertical="center"/>
    </xf>
    <xf numFmtId="3" fontId="6" fillId="6" borderId="1" xfId="0" applyNumberFormat="1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Fill="1" applyBorder="1"/>
    <xf numFmtId="0" fontId="5" fillId="0" borderId="0" xfId="0" applyFont="1" applyBorder="1" applyAlignment="1">
      <alignment horizontal="center"/>
    </xf>
    <xf numFmtId="0" fontId="5" fillId="0" borderId="0" xfId="1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1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textRotation="255" wrapText="1"/>
    </xf>
    <xf numFmtId="0" fontId="6" fillId="7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10" fontId="6" fillId="6" borderId="2" xfId="1" applyNumberFormat="1" applyFont="1" applyFill="1" applyBorder="1" applyAlignment="1">
      <alignment horizontal="center" vertical="center"/>
    </xf>
    <xf numFmtId="3" fontId="3" fillId="8" borderId="2" xfId="0" applyNumberFormat="1" applyFont="1" applyFill="1" applyBorder="1" applyAlignment="1">
      <alignment horizontal="center" vertical="center"/>
    </xf>
    <xf numFmtId="1" fontId="3" fillId="8" borderId="2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6" fillId="3" borderId="2" xfId="1" applyNumberFormat="1" applyFont="1" applyFill="1" applyBorder="1" applyAlignment="1">
      <alignment horizontal="center" vertical="center"/>
    </xf>
    <xf numFmtId="3" fontId="6" fillId="6" borderId="2" xfId="0" applyNumberFormat="1" applyFont="1" applyFill="1" applyBorder="1" applyAlignment="1">
      <alignment horizontal="center" vertical="center"/>
    </xf>
    <xf numFmtId="3" fontId="6" fillId="4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6" fillId="7" borderId="2" xfId="2" applyFont="1" applyFill="1" applyBorder="1" applyAlignment="1">
      <alignment horizontal="left" vertical="center" wrapText="1"/>
    </xf>
    <xf numFmtId="0" fontId="3" fillId="7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horizontal="center" vertical="center"/>
    </xf>
    <xf numFmtId="3" fontId="3" fillId="6" borderId="2" xfId="0" applyNumberFormat="1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3" fontId="6" fillId="7" borderId="0" xfId="0" applyNumberFormat="1" applyFont="1" applyFill="1" applyBorder="1" applyAlignment="1">
      <alignment horizontal="center" vertical="center"/>
    </xf>
    <xf numFmtId="10" fontId="6" fillId="7" borderId="0" xfId="1" applyNumberFormat="1" applyFont="1" applyFill="1" applyBorder="1" applyAlignment="1">
      <alignment horizontal="center" vertical="center"/>
    </xf>
    <xf numFmtId="3" fontId="3" fillId="7" borderId="0" xfId="0" applyNumberFormat="1" applyFont="1" applyFill="1" applyBorder="1" applyAlignment="1">
      <alignment horizontal="center" vertical="center"/>
    </xf>
    <xf numFmtId="1" fontId="3" fillId="7" borderId="0" xfId="0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6" fillId="7" borderId="0" xfId="1" applyNumberFormat="1" applyFont="1" applyFill="1" applyBorder="1" applyAlignment="1">
      <alignment horizontal="center" vertical="center"/>
    </xf>
    <xf numFmtId="0" fontId="8" fillId="7" borderId="0" xfId="0" applyFont="1" applyFill="1" applyBorder="1" applyAlignment="1">
      <alignment horizontal="center" vertical="center"/>
    </xf>
    <xf numFmtId="1" fontId="7" fillId="7" borderId="0" xfId="0" applyNumberFormat="1" applyFont="1" applyFill="1" applyBorder="1" applyAlignment="1">
      <alignment horizontal="center" vertical="center"/>
    </xf>
    <xf numFmtId="0" fontId="3" fillId="7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10" fontId="10" fillId="7" borderId="0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89"/>
  <sheetViews>
    <sheetView showGridLines="0" tabSelected="1" view="pageBreakPreview" zoomScale="40" zoomScaleNormal="80" zoomScaleSheetLayoutView="40" zoomScalePageLayoutView="40" workbookViewId="0">
      <selection activeCell="A34" sqref="A34:XFD34"/>
    </sheetView>
  </sheetViews>
  <sheetFormatPr defaultColWidth="8.85546875" defaultRowHeight="15.75" x14ac:dyDescent="0.25"/>
  <cols>
    <col min="1" max="1" width="54.28515625" style="28" customWidth="1"/>
    <col min="2" max="2" width="20.42578125" style="14" customWidth="1"/>
    <col min="3" max="3" width="23.28515625" style="13" customWidth="1"/>
    <col min="4" max="4" width="24.140625" style="14" customWidth="1"/>
    <col min="5" max="5" width="6.140625" style="29" customWidth="1"/>
    <col min="6" max="7" width="30.28515625" style="13" customWidth="1"/>
    <col min="8" max="8" width="6" style="30" customWidth="1"/>
    <col min="9" max="9" width="30.28515625" style="13" customWidth="1"/>
    <col min="10" max="10" width="6.42578125" style="30" customWidth="1"/>
    <col min="11" max="11" width="25.140625" style="13" customWidth="1"/>
    <col min="12" max="12" width="28.7109375" style="14" customWidth="1"/>
    <col min="13" max="13" width="6.42578125" style="29" customWidth="1"/>
    <col min="14" max="14" width="29.140625" style="14" customWidth="1"/>
    <col min="15" max="15" width="16.42578125" style="29" customWidth="1"/>
    <col min="16" max="17" width="27.42578125" style="14" customWidth="1"/>
    <col min="18" max="18" width="32.7109375" style="31" customWidth="1"/>
    <col min="19" max="19" width="13.7109375" style="32" customWidth="1"/>
    <col min="20" max="20" width="6" style="33" customWidth="1"/>
    <col min="21" max="21" width="19.42578125" style="14" customWidth="1"/>
    <col min="22" max="22" width="6.42578125" style="29" customWidth="1"/>
    <col min="23" max="23" width="12.42578125" style="31" customWidth="1"/>
    <col min="24" max="24" width="12.5703125" style="14" customWidth="1"/>
    <col min="25" max="240" width="8.85546875" style="13"/>
    <col min="241" max="16384" width="8.85546875" style="14"/>
  </cols>
  <sheetData>
    <row r="1" spans="1:240" ht="32.25" customHeight="1" x14ac:dyDescent="0.65">
      <c r="U1" s="66" t="s">
        <v>62</v>
      </c>
      <c r="V1" s="66"/>
      <c r="W1" s="66"/>
      <c r="X1" s="66"/>
    </row>
    <row r="2" spans="1:240" s="2" customFormat="1" ht="14.25" customHeight="1" x14ac:dyDescent="0.25">
      <c r="A2" s="65" t="s">
        <v>18</v>
      </c>
      <c r="B2" s="34"/>
      <c r="C2" s="34"/>
      <c r="D2" s="35" t="s">
        <v>0</v>
      </c>
      <c r="E2" s="35"/>
      <c r="F2" s="34"/>
      <c r="G2" s="35" t="s">
        <v>1</v>
      </c>
      <c r="H2" s="35"/>
      <c r="I2" s="35" t="s">
        <v>2</v>
      </c>
      <c r="J2" s="35"/>
      <c r="K2" s="34"/>
      <c r="L2" s="35" t="s">
        <v>3</v>
      </c>
      <c r="M2" s="35"/>
      <c r="N2" s="35" t="s">
        <v>4</v>
      </c>
      <c r="O2" s="35"/>
      <c r="P2" s="34"/>
      <c r="Q2" s="34"/>
      <c r="R2" s="35" t="s">
        <v>5</v>
      </c>
      <c r="S2" s="36"/>
      <c r="T2" s="35"/>
      <c r="U2" s="35" t="s">
        <v>6</v>
      </c>
      <c r="V2" s="35"/>
      <c r="W2" s="37"/>
      <c r="X2" s="38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</row>
    <row r="3" spans="1:240" s="2" customFormat="1" ht="309" customHeight="1" x14ac:dyDescent="0.25">
      <c r="A3" s="65"/>
      <c r="B3" s="34" t="s">
        <v>19</v>
      </c>
      <c r="C3" s="34" t="s">
        <v>7</v>
      </c>
      <c r="D3" s="39" t="s">
        <v>20</v>
      </c>
      <c r="E3" s="40" t="s">
        <v>8</v>
      </c>
      <c r="F3" s="34" t="s">
        <v>9</v>
      </c>
      <c r="G3" s="39" t="s">
        <v>21</v>
      </c>
      <c r="H3" s="40" t="s">
        <v>8</v>
      </c>
      <c r="I3" s="39" t="s">
        <v>22</v>
      </c>
      <c r="J3" s="40" t="s">
        <v>8</v>
      </c>
      <c r="K3" s="34" t="s">
        <v>10</v>
      </c>
      <c r="L3" s="39" t="s">
        <v>23</v>
      </c>
      <c r="M3" s="40" t="s">
        <v>8</v>
      </c>
      <c r="N3" s="39" t="s">
        <v>11</v>
      </c>
      <c r="O3" s="40" t="s">
        <v>8</v>
      </c>
      <c r="P3" s="34" t="s">
        <v>12</v>
      </c>
      <c r="Q3" s="34" t="s">
        <v>13</v>
      </c>
      <c r="R3" s="39" t="s">
        <v>24</v>
      </c>
      <c r="S3" s="36"/>
      <c r="T3" s="40" t="s">
        <v>8</v>
      </c>
      <c r="U3" s="39" t="s">
        <v>14</v>
      </c>
      <c r="V3" s="40" t="s">
        <v>8</v>
      </c>
      <c r="W3" s="37" t="s">
        <v>15</v>
      </c>
      <c r="X3" s="38" t="s">
        <v>16</v>
      </c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</row>
    <row r="4" spans="1:240" ht="37.5" customHeight="1" x14ac:dyDescent="0.25">
      <c r="A4" s="41" t="s">
        <v>59</v>
      </c>
      <c r="B4" s="42">
        <v>13972</v>
      </c>
      <c r="C4" s="42">
        <v>1127</v>
      </c>
      <c r="D4" s="43">
        <f t="shared" ref="D4:D40" si="0">C4/B4</f>
        <v>8.0661322645290578E-2</v>
      </c>
      <c r="E4" s="44">
        <f t="shared" ref="E4:E40" si="1">RANK(D4,D:D,1)</f>
        <v>34</v>
      </c>
      <c r="F4" s="42">
        <v>185</v>
      </c>
      <c r="G4" s="43">
        <f t="shared" ref="G4:G40" si="2">F4/C4</f>
        <v>0.16415261756876665</v>
      </c>
      <c r="H4" s="44">
        <f t="shared" ref="H4:H40" si="3">RANK(G4,G:G,1)</f>
        <v>23</v>
      </c>
      <c r="I4" s="43">
        <f t="shared" ref="I4:I40" si="4">F4/B4</f>
        <v>1.3240767248783281E-2</v>
      </c>
      <c r="J4" s="44">
        <f t="shared" ref="J4:J40" si="5">RANK(I4,I:I,1)</f>
        <v>34</v>
      </c>
      <c r="K4" s="42">
        <v>135</v>
      </c>
      <c r="L4" s="43">
        <f t="shared" ref="L4:L40" si="6">K4/B4</f>
        <v>9.6621815058688804E-3</v>
      </c>
      <c r="M4" s="45">
        <f t="shared" ref="M4:M40" si="7">RANK(L4,L:L,1)</f>
        <v>37</v>
      </c>
      <c r="N4" s="43">
        <f t="shared" ref="N4:N36" si="8">K4/F4</f>
        <v>0.72972972972972971</v>
      </c>
      <c r="O4" s="45">
        <f t="shared" ref="O4:O40" si="9">RANK(N4,N:N,1)</f>
        <v>37</v>
      </c>
      <c r="P4" s="46">
        <v>1</v>
      </c>
      <c r="Q4" s="42">
        <f t="shared" ref="Q4:Q40" si="10">IFERROR(ROUNDUP(B4/P4,0),0)</f>
        <v>13972</v>
      </c>
      <c r="R4" s="43">
        <f t="shared" ref="R4:R40" si="11">Q4/SUM(Q$4:Q$40)</f>
        <v>1.8752248068674135E-2</v>
      </c>
      <c r="S4" s="47">
        <f>IF(Q4/SUM(Q$4:Q$89)=0,1,Q4/SUM(Q$4:Q$89))</f>
        <v>1.8752248068674135E-2</v>
      </c>
      <c r="T4" s="45">
        <f t="shared" ref="T4:T40" si="12">IF(S4=1,0,RANK(S4,S:S,0))</f>
        <v>24</v>
      </c>
      <c r="U4" s="48">
        <v>6</v>
      </c>
      <c r="V4" s="44">
        <f t="shared" ref="V4:V40" si="13">RANK(U4,U:U,1)</f>
        <v>28</v>
      </c>
      <c r="W4" s="49">
        <f t="shared" ref="W4:W40" si="14">SUM(E4,H4,J4,M4,O4,V4,T4)</f>
        <v>217</v>
      </c>
      <c r="X4" s="50">
        <f t="shared" ref="X4:X40" si="15">RANK(W4,W:W,0)</f>
        <v>1</v>
      </c>
    </row>
    <row r="5" spans="1:240" ht="37.5" customHeight="1" x14ac:dyDescent="0.25">
      <c r="A5" s="41" t="s">
        <v>30</v>
      </c>
      <c r="B5" s="42">
        <v>44242</v>
      </c>
      <c r="C5" s="42">
        <v>1493</v>
      </c>
      <c r="D5" s="43">
        <f t="shared" si="0"/>
        <v>3.374621400479183E-2</v>
      </c>
      <c r="E5" s="44">
        <f t="shared" si="1"/>
        <v>20</v>
      </c>
      <c r="F5" s="42">
        <v>354</v>
      </c>
      <c r="G5" s="43">
        <f t="shared" si="2"/>
        <v>0.23710649698593436</v>
      </c>
      <c r="H5" s="44">
        <f t="shared" si="3"/>
        <v>32</v>
      </c>
      <c r="I5" s="43">
        <f t="shared" si="4"/>
        <v>8.0014465892138693E-3</v>
      </c>
      <c r="J5" s="44">
        <f t="shared" si="5"/>
        <v>28</v>
      </c>
      <c r="K5" s="42">
        <v>223</v>
      </c>
      <c r="L5" s="43">
        <f t="shared" si="6"/>
        <v>5.0404592920754035E-3</v>
      </c>
      <c r="M5" s="45">
        <f t="shared" si="7"/>
        <v>36</v>
      </c>
      <c r="N5" s="43">
        <f t="shared" si="8"/>
        <v>0.62994350282485878</v>
      </c>
      <c r="O5" s="45">
        <f t="shared" si="9"/>
        <v>36</v>
      </c>
      <c r="P5" s="46">
        <v>4</v>
      </c>
      <c r="Q5" s="42">
        <f t="shared" si="10"/>
        <v>11061</v>
      </c>
      <c r="R5" s="43">
        <f t="shared" si="11"/>
        <v>1.4845306032608405E-2</v>
      </c>
      <c r="S5" s="47">
        <f>IF(Q5/SUM(Q$4:Q$89)=0,1,Q5/SUM(Q$4:Q$89))</f>
        <v>1.4845306032608405E-2</v>
      </c>
      <c r="T5" s="45">
        <f t="shared" si="12"/>
        <v>31</v>
      </c>
      <c r="U5" s="48">
        <v>5</v>
      </c>
      <c r="V5" s="44">
        <f t="shared" si="13"/>
        <v>27</v>
      </c>
      <c r="W5" s="49">
        <f t="shared" si="14"/>
        <v>210</v>
      </c>
      <c r="X5" s="50">
        <f t="shared" si="15"/>
        <v>2</v>
      </c>
    </row>
    <row r="6" spans="1:240" ht="37.5" customHeight="1" x14ac:dyDescent="0.25">
      <c r="A6" s="41" t="s">
        <v>34</v>
      </c>
      <c r="B6" s="42">
        <v>67594</v>
      </c>
      <c r="C6" s="42">
        <v>6443</v>
      </c>
      <c r="D6" s="43">
        <f t="shared" si="0"/>
        <v>9.531911116371275E-2</v>
      </c>
      <c r="E6" s="44">
        <f t="shared" si="1"/>
        <v>37</v>
      </c>
      <c r="F6" s="42">
        <v>680</v>
      </c>
      <c r="G6" s="43">
        <f t="shared" si="2"/>
        <v>0.10554089709762533</v>
      </c>
      <c r="H6" s="44">
        <f t="shared" si="3"/>
        <v>13</v>
      </c>
      <c r="I6" s="43">
        <f t="shared" si="4"/>
        <v>1.0060064502766518E-2</v>
      </c>
      <c r="J6" s="44">
        <f t="shared" si="5"/>
        <v>30</v>
      </c>
      <c r="K6" s="42">
        <v>199</v>
      </c>
      <c r="L6" s="43">
        <f t="shared" si="6"/>
        <v>2.9440482883096135E-3</v>
      </c>
      <c r="M6" s="45">
        <f t="shared" si="7"/>
        <v>31</v>
      </c>
      <c r="N6" s="43">
        <f t="shared" si="8"/>
        <v>0.29264705882352943</v>
      </c>
      <c r="O6" s="45">
        <f t="shared" si="9"/>
        <v>27</v>
      </c>
      <c r="P6" s="46">
        <v>10</v>
      </c>
      <c r="Q6" s="42">
        <f t="shared" si="10"/>
        <v>6760</v>
      </c>
      <c r="R6" s="43">
        <f t="shared" si="11"/>
        <v>9.0728025296476639E-3</v>
      </c>
      <c r="S6" s="47">
        <f>IF(Q6/SUM(Q$4:Q$89)=0,1,Q6/SUM(Q$4:Q$89))</f>
        <v>9.0728025296476639E-3</v>
      </c>
      <c r="T6" s="45">
        <f t="shared" si="12"/>
        <v>36</v>
      </c>
      <c r="U6" s="48">
        <v>60</v>
      </c>
      <c r="V6" s="44">
        <f t="shared" si="13"/>
        <v>34</v>
      </c>
      <c r="W6" s="49">
        <f t="shared" si="14"/>
        <v>208</v>
      </c>
      <c r="X6" s="50">
        <f t="shared" si="15"/>
        <v>3</v>
      </c>
    </row>
    <row r="7" spans="1:240" ht="37.5" customHeight="1" x14ac:dyDescent="0.25">
      <c r="A7" s="41" t="s">
        <v>27</v>
      </c>
      <c r="B7" s="42">
        <v>53140</v>
      </c>
      <c r="C7" s="42">
        <v>1704</v>
      </c>
      <c r="D7" s="43">
        <f t="shared" si="0"/>
        <v>3.206624012043658E-2</v>
      </c>
      <c r="E7" s="44">
        <f t="shared" si="1"/>
        <v>18</v>
      </c>
      <c r="F7" s="42">
        <v>516</v>
      </c>
      <c r="G7" s="43">
        <f t="shared" si="2"/>
        <v>0.30281690140845069</v>
      </c>
      <c r="H7" s="44">
        <f t="shared" si="3"/>
        <v>36</v>
      </c>
      <c r="I7" s="43">
        <f t="shared" si="4"/>
        <v>9.7101994730899518E-3</v>
      </c>
      <c r="J7" s="44">
        <f t="shared" si="5"/>
        <v>29</v>
      </c>
      <c r="K7" s="42">
        <v>167</v>
      </c>
      <c r="L7" s="43">
        <f t="shared" si="6"/>
        <v>3.1426420775310499E-3</v>
      </c>
      <c r="M7" s="45">
        <f t="shared" si="7"/>
        <v>32</v>
      </c>
      <c r="N7" s="43">
        <f t="shared" si="8"/>
        <v>0.3236434108527132</v>
      </c>
      <c r="O7" s="45">
        <f t="shared" si="9"/>
        <v>30</v>
      </c>
      <c r="P7" s="46">
        <v>4</v>
      </c>
      <c r="Q7" s="42">
        <f t="shared" si="10"/>
        <v>13285</v>
      </c>
      <c r="R7" s="43">
        <f t="shared" si="11"/>
        <v>1.7830204379640415E-2</v>
      </c>
      <c r="S7" s="47">
        <f>IF(Q7/SUM(Q$4:Q$89)=0,1,Q7/SUM(Q$4:Q$89))</f>
        <v>1.7830204379640415E-2</v>
      </c>
      <c r="T7" s="45">
        <f t="shared" si="12"/>
        <v>26</v>
      </c>
      <c r="U7" s="48">
        <v>49</v>
      </c>
      <c r="V7" s="44">
        <f t="shared" si="13"/>
        <v>33</v>
      </c>
      <c r="W7" s="49">
        <f t="shared" si="14"/>
        <v>204</v>
      </c>
      <c r="X7" s="50">
        <f t="shared" si="15"/>
        <v>4</v>
      </c>
    </row>
    <row r="8" spans="1:240" ht="37.5" customHeight="1" x14ac:dyDescent="0.25">
      <c r="A8" s="51" t="s">
        <v>29</v>
      </c>
      <c r="B8" s="42">
        <v>24689</v>
      </c>
      <c r="C8" s="42">
        <v>930</v>
      </c>
      <c r="D8" s="43">
        <f t="shared" si="0"/>
        <v>3.7668597351047023E-2</v>
      </c>
      <c r="E8" s="44">
        <f t="shared" si="1"/>
        <v>23</v>
      </c>
      <c r="F8" s="42">
        <v>273</v>
      </c>
      <c r="G8" s="43">
        <f t="shared" si="2"/>
        <v>0.29354838709677417</v>
      </c>
      <c r="H8" s="44">
        <f t="shared" si="3"/>
        <v>35</v>
      </c>
      <c r="I8" s="43">
        <f t="shared" si="4"/>
        <v>1.1057555996597674E-2</v>
      </c>
      <c r="J8" s="44">
        <f t="shared" si="5"/>
        <v>33</v>
      </c>
      <c r="K8" s="42">
        <v>60</v>
      </c>
      <c r="L8" s="43">
        <f t="shared" si="6"/>
        <v>2.430232087164324E-3</v>
      </c>
      <c r="M8" s="45">
        <f t="shared" si="7"/>
        <v>29</v>
      </c>
      <c r="N8" s="43">
        <f t="shared" si="8"/>
        <v>0.21978021978021978</v>
      </c>
      <c r="O8" s="45">
        <f t="shared" si="9"/>
        <v>19</v>
      </c>
      <c r="P8" s="46">
        <v>2</v>
      </c>
      <c r="Q8" s="42">
        <f t="shared" si="10"/>
        <v>12345</v>
      </c>
      <c r="R8" s="43">
        <f t="shared" si="11"/>
        <v>1.6568601661020772E-2</v>
      </c>
      <c r="S8" s="47">
        <f>IF(Q8/SUM(Q$4:Q$89)=0,1,Q8/SUM(Q$4:Q$89))</f>
        <v>1.6568601661020772E-2</v>
      </c>
      <c r="T8" s="45">
        <f t="shared" si="12"/>
        <v>29</v>
      </c>
      <c r="U8" s="48">
        <v>4</v>
      </c>
      <c r="V8" s="44">
        <f t="shared" si="13"/>
        <v>25</v>
      </c>
      <c r="W8" s="49">
        <f t="shared" si="14"/>
        <v>193</v>
      </c>
      <c r="X8" s="50">
        <f t="shared" si="15"/>
        <v>5</v>
      </c>
    </row>
    <row r="9" spans="1:240" ht="37.5" customHeight="1" x14ac:dyDescent="0.25">
      <c r="A9" s="41" t="s">
        <v>60</v>
      </c>
      <c r="B9" s="42">
        <v>14524</v>
      </c>
      <c r="C9" s="42">
        <v>1016</v>
      </c>
      <c r="D9" s="43">
        <f t="shared" si="0"/>
        <v>6.9953180941889292E-2</v>
      </c>
      <c r="E9" s="44">
        <f t="shared" si="1"/>
        <v>33</v>
      </c>
      <c r="F9" s="42">
        <v>259</v>
      </c>
      <c r="G9" s="43">
        <f t="shared" si="2"/>
        <v>0.25492125984251968</v>
      </c>
      <c r="H9" s="44">
        <f t="shared" si="3"/>
        <v>34</v>
      </c>
      <c r="I9" s="43">
        <f t="shared" si="4"/>
        <v>1.7832553015698156E-2</v>
      </c>
      <c r="J9" s="44">
        <f t="shared" si="5"/>
        <v>36</v>
      </c>
      <c r="K9" s="42">
        <v>46</v>
      </c>
      <c r="L9" s="43">
        <f t="shared" si="6"/>
        <v>3.1671715780776646E-3</v>
      </c>
      <c r="M9" s="45">
        <f t="shared" si="7"/>
        <v>33</v>
      </c>
      <c r="N9" s="43">
        <f t="shared" si="8"/>
        <v>0.17760617760617761</v>
      </c>
      <c r="O9" s="45">
        <f t="shared" si="9"/>
        <v>16</v>
      </c>
      <c r="P9" s="46">
        <v>2</v>
      </c>
      <c r="Q9" s="42">
        <f t="shared" si="10"/>
        <v>7262</v>
      </c>
      <c r="R9" s="43">
        <f t="shared" si="11"/>
        <v>9.7465520666126237E-3</v>
      </c>
      <c r="S9" s="47">
        <f>IF(Q9/SUM(Q$4:Q$40)=0,1,Q9/SUM(Q$4:Q$89))</f>
        <v>9.7465520666126237E-3</v>
      </c>
      <c r="T9" s="45">
        <f t="shared" si="12"/>
        <v>35</v>
      </c>
      <c r="U9" s="48">
        <v>0</v>
      </c>
      <c r="V9" s="44">
        <f t="shared" si="13"/>
        <v>1</v>
      </c>
      <c r="W9" s="49">
        <f t="shared" si="14"/>
        <v>188</v>
      </c>
      <c r="X9" s="50">
        <f t="shared" si="15"/>
        <v>6</v>
      </c>
    </row>
    <row r="10" spans="1:240" ht="37.5" customHeight="1" x14ac:dyDescent="0.25">
      <c r="A10" s="41" t="s">
        <v>46</v>
      </c>
      <c r="B10" s="42">
        <v>41036</v>
      </c>
      <c r="C10" s="42">
        <v>2781</v>
      </c>
      <c r="D10" s="43">
        <f t="shared" si="0"/>
        <v>6.7769763134808467E-2</v>
      </c>
      <c r="E10" s="44">
        <f t="shared" si="1"/>
        <v>32</v>
      </c>
      <c r="F10" s="42">
        <v>630</v>
      </c>
      <c r="G10" s="43">
        <f t="shared" si="2"/>
        <v>0.22653721682847897</v>
      </c>
      <c r="H10" s="44">
        <f t="shared" si="3"/>
        <v>31</v>
      </c>
      <c r="I10" s="43">
        <f t="shared" si="4"/>
        <v>1.5352373525684764E-2</v>
      </c>
      <c r="J10" s="44">
        <f t="shared" si="5"/>
        <v>35</v>
      </c>
      <c r="K10" s="42">
        <v>144</v>
      </c>
      <c r="L10" s="43">
        <f t="shared" si="6"/>
        <v>3.5091139487279464E-3</v>
      </c>
      <c r="M10" s="45">
        <f t="shared" si="7"/>
        <v>34</v>
      </c>
      <c r="N10" s="43">
        <f t="shared" si="8"/>
        <v>0.22857142857142856</v>
      </c>
      <c r="O10" s="45">
        <f t="shared" si="9"/>
        <v>21</v>
      </c>
      <c r="P10" s="46">
        <v>1</v>
      </c>
      <c r="Q10" s="42">
        <f t="shared" si="10"/>
        <v>41036</v>
      </c>
      <c r="R10" s="43">
        <f t="shared" si="11"/>
        <v>5.5075669320506143E-2</v>
      </c>
      <c r="S10" s="47">
        <f t="shared" ref="S10:S40" si="16">IF(Q10/SUM(Q$4:Q$89)=0,1,Q10/SUM(Q$4:Q$89))</f>
        <v>5.5075669320506143E-2</v>
      </c>
      <c r="T10" s="45">
        <f t="shared" si="12"/>
        <v>6</v>
      </c>
      <c r="U10" s="48">
        <v>2</v>
      </c>
      <c r="V10" s="44">
        <f t="shared" si="13"/>
        <v>20</v>
      </c>
      <c r="W10" s="49">
        <f t="shared" si="14"/>
        <v>179</v>
      </c>
      <c r="X10" s="50">
        <f t="shared" si="15"/>
        <v>7</v>
      </c>
    </row>
    <row r="11" spans="1:240" ht="37.5" customHeight="1" x14ac:dyDescent="0.25">
      <c r="A11" s="41" t="s">
        <v>38</v>
      </c>
      <c r="B11" s="42">
        <v>17412</v>
      </c>
      <c r="C11" s="42">
        <v>1064</v>
      </c>
      <c r="D11" s="43">
        <f t="shared" si="0"/>
        <v>6.110728233402251E-2</v>
      </c>
      <c r="E11" s="44">
        <f t="shared" si="1"/>
        <v>31</v>
      </c>
      <c r="F11" s="42">
        <v>84</v>
      </c>
      <c r="G11" s="43">
        <f t="shared" si="2"/>
        <v>7.8947368421052627E-2</v>
      </c>
      <c r="H11" s="44">
        <f t="shared" si="3"/>
        <v>8</v>
      </c>
      <c r="I11" s="43">
        <f t="shared" si="4"/>
        <v>4.8242591316333561E-3</v>
      </c>
      <c r="J11" s="44">
        <f t="shared" si="5"/>
        <v>19</v>
      </c>
      <c r="K11" s="42">
        <v>50</v>
      </c>
      <c r="L11" s="43">
        <f t="shared" si="6"/>
        <v>2.8715828164484264E-3</v>
      </c>
      <c r="M11" s="45">
        <f t="shared" si="7"/>
        <v>30</v>
      </c>
      <c r="N11" s="43">
        <f t="shared" si="8"/>
        <v>0.59523809523809523</v>
      </c>
      <c r="O11" s="45">
        <f t="shared" si="9"/>
        <v>35</v>
      </c>
      <c r="P11" s="46">
        <v>1</v>
      </c>
      <c r="Q11" s="42">
        <f t="shared" si="10"/>
        <v>17412</v>
      </c>
      <c r="R11" s="43">
        <f t="shared" si="11"/>
        <v>2.3369177166601349E-2</v>
      </c>
      <c r="S11" s="47">
        <f t="shared" si="16"/>
        <v>2.3369177166601349E-2</v>
      </c>
      <c r="T11" s="45">
        <f t="shared" si="12"/>
        <v>17</v>
      </c>
      <c r="U11" s="48">
        <v>7</v>
      </c>
      <c r="V11" s="44">
        <f t="shared" si="13"/>
        <v>30</v>
      </c>
      <c r="W11" s="49">
        <f t="shared" si="14"/>
        <v>170</v>
      </c>
      <c r="X11" s="50">
        <f t="shared" si="15"/>
        <v>8</v>
      </c>
    </row>
    <row r="12" spans="1:240" ht="37.5" customHeight="1" x14ac:dyDescent="0.25">
      <c r="A12" s="51" t="s">
        <v>45</v>
      </c>
      <c r="B12" s="42">
        <v>30570</v>
      </c>
      <c r="C12" s="42">
        <v>2560</v>
      </c>
      <c r="D12" s="43">
        <f t="shared" si="0"/>
        <v>8.3742230945371282E-2</v>
      </c>
      <c r="E12" s="44">
        <f t="shared" si="1"/>
        <v>35</v>
      </c>
      <c r="F12" s="42">
        <v>1993</v>
      </c>
      <c r="G12" s="43">
        <f t="shared" si="2"/>
        <v>0.77851562500000004</v>
      </c>
      <c r="H12" s="44">
        <f t="shared" si="3"/>
        <v>37</v>
      </c>
      <c r="I12" s="43">
        <f t="shared" si="4"/>
        <v>6.5194635263330067E-2</v>
      </c>
      <c r="J12" s="44">
        <f t="shared" si="5"/>
        <v>37</v>
      </c>
      <c r="K12" s="42">
        <v>63</v>
      </c>
      <c r="L12" s="43">
        <f t="shared" si="6"/>
        <v>2.0608439646712462E-3</v>
      </c>
      <c r="M12" s="45">
        <f t="shared" si="7"/>
        <v>28</v>
      </c>
      <c r="N12" s="43">
        <f t="shared" si="8"/>
        <v>3.161063723030607E-2</v>
      </c>
      <c r="O12" s="45">
        <f t="shared" si="9"/>
        <v>8</v>
      </c>
      <c r="P12" s="46">
        <v>2</v>
      </c>
      <c r="Q12" s="42">
        <f t="shared" si="10"/>
        <v>15285</v>
      </c>
      <c r="R12" s="43">
        <f t="shared" si="11"/>
        <v>2.0514465483086469E-2</v>
      </c>
      <c r="S12" s="47">
        <f t="shared" si="16"/>
        <v>2.0514465483086469E-2</v>
      </c>
      <c r="T12" s="45">
        <f t="shared" si="12"/>
        <v>22</v>
      </c>
      <c r="U12" s="48">
        <v>0</v>
      </c>
      <c r="V12" s="44">
        <f t="shared" si="13"/>
        <v>1</v>
      </c>
      <c r="W12" s="49">
        <f t="shared" si="14"/>
        <v>168</v>
      </c>
      <c r="X12" s="50">
        <f t="shared" si="15"/>
        <v>9</v>
      </c>
    </row>
    <row r="13" spans="1:240" ht="37.5" customHeight="1" x14ac:dyDescent="0.25">
      <c r="A13" s="41" t="s">
        <v>25</v>
      </c>
      <c r="B13" s="42">
        <v>1084479</v>
      </c>
      <c r="C13" s="42">
        <v>38580</v>
      </c>
      <c r="D13" s="43">
        <f t="shared" si="0"/>
        <v>3.5574686093506655E-2</v>
      </c>
      <c r="E13" s="44">
        <f t="shared" si="1"/>
        <v>21</v>
      </c>
      <c r="F13" s="42">
        <v>5673</v>
      </c>
      <c r="G13" s="43">
        <f t="shared" si="2"/>
        <v>0.14704510108864696</v>
      </c>
      <c r="H13" s="44">
        <f t="shared" si="3"/>
        <v>18</v>
      </c>
      <c r="I13" s="43">
        <f t="shared" si="4"/>
        <v>5.2310833128165687E-3</v>
      </c>
      <c r="J13" s="44">
        <f t="shared" si="5"/>
        <v>21</v>
      </c>
      <c r="K13" s="42">
        <v>1786</v>
      </c>
      <c r="L13" s="43">
        <f t="shared" si="6"/>
        <v>1.6468737522810492E-3</v>
      </c>
      <c r="M13" s="45">
        <f t="shared" si="7"/>
        <v>26</v>
      </c>
      <c r="N13" s="43">
        <f t="shared" si="8"/>
        <v>0.31482460779129207</v>
      </c>
      <c r="O13" s="45">
        <f t="shared" si="9"/>
        <v>28</v>
      </c>
      <c r="P13" s="46">
        <v>39</v>
      </c>
      <c r="Q13" s="42">
        <f t="shared" si="10"/>
        <v>27808</v>
      </c>
      <c r="R13" s="43">
        <f t="shared" si="11"/>
        <v>3.7321966382313942E-2</v>
      </c>
      <c r="S13" s="47">
        <f t="shared" si="16"/>
        <v>3.7321966382313942E-2</v>
      </c>
      <c r="T13" s="45">
        <f t="shared" si="12"/>
        <v>8</v>
      </c>
      <c r="U13" s="48">
        <v>1128</v>
      </c>
      <c r="V13" s="44">
        <f t="shared" si="13"/>
        <v>37</v>
      </c>
      <c r="W13" s="49">
        <f t="shared" si="14"/>
        <v>159</v>
      </c>
      <c r="X13" s="50">
        <f t="shared" si="15"/>
        <v>10</v>
      </c>
    </row>
    <row r="14" spans="1:240" ht="37.5" customHeight="1" x14ac:dyDescent="0.25">
      <c r="A14" s="41" t="s">
        <v>50</v>
      </c>
      <c r="B14" s="42">
        <v>52090</v>
      </c>
      <c r="C14" s="42">
        <v>1671</v>
      </c>
      <c r="D14" s="43">
        <f t="shared" si="0"/>
        <v>3.2079093875983872E-2</v>
      </c>
      <c r="E14" s="44">
        <f t="shared" si="1"/>
        <v>19</v>
      </c>
      <c r="F14" s="42">
        <v>405</v>
      </c>
      <c r="G14" s="43">
        <f t="shared" si="2"/>
        <v>0.24236983842010773</v>
      </c>
      <c r="H14" s="44">
        <f t="shared" si="3"/>
        <v>33</v>
      </c>
      <c r="I14" s="43">
        <f t="shared" si="4"/>
        <v>7.7750047993856786E-3</v>
      </c>
      <c r="J14" s="44">
        <f t="shared" si="5"/>
        <v>27</v>
      </c>
      <c r="K14" s="42">
        <v>209</v>
      </c>
      <c r="L14" s="43">
        <f t="shared" si="6"/>
        <v>4.0122864273373004E-3</v>
      </c>
      <c r="M14" s="45">
        <f t="shared" si="7"/>
        <v>35</v>
      </c>
      <c r="N14" s="43">
        <f t="shared" si="8"/>
        <v>0.51604938271604939</v>
      </c>
      <c r="O14" s="45">
        <f t="shared" si="9"/>
        <v>33</v>
      </c>
      <c r="P14" s="46">
        <v>2</v>
      </c>
      <c r="Q14" s="42">
        <f t="shared" si="10"/>
        <v>26045</v>
      </c>
      <c r="R14" s="43">
        <f t="shared" si="11"/>
        <v>3.4955790219626241E-2</v>
      </c>
      <c r="S14" s="47">
        <f t="shared" si="16"/>
        <v>3.4955790219626241E-2</v>
      </c>
      <c r="T14" s="45">
        <f t="shared" si="12"/>
        <v>10</v>
      </c>
      <c r="U14" s="48">
        <v>0</v>
      </c>
      <c r="V14" s="44">
        <f t="shared" si="13"/>
        <v>1</v>
      </c>
      <c r="W14" s="49">
        <f t="shared" si="14"/>
        <v>158</v>
      </c>
      <c r="X14" s="50">
        <f t="shared" si="15"/>
        <v>11</v>
      </c>
    </row>
    <row r="15" spans="1:240" ht="37.5" customHeight="1" x14ac:dyDescent="0.25">
      <c r="A15" s="41" t="s">
        <v>55</v>
      </c>
      <c r="B15" s="42">
        <v>42001</v>
      </c>
      <c r="C15" s="42">
        <v>1128</v>
      </c>
      <c r="D15" s="43">
        <f t="shared" si="0"/>
        <v>2.6856503416585319E-2</v>
      </c>
      <c r="E15" s="44">
        <f t="shared" si="1"/>
        <v>14</v>
      </c>
      <c r="F15" s="42">
        <v>230</v>
      </c>
      <c r="G15" s="43">
        <f t="shared" si="2"/>
        <v>0.20390070921985815</v>
      </c>
      <c r="H15" s="44">
        <f t="shared" si="3"/>
        <v>27</v>
      </c>
      <c r="I15" s="43">
        <f t="shared" si="4"/>
        <v>5.4760600938072905E-3</v>
      </c>
      <c r="J15" s="44">
        <f t="shared" si="5"/>
        <v>22</v>
      </c>
      <c r="K15" s="42">
        <v>80</v>
      </c>
      <c r="L15" s="43">
        <f t="shared" si="6"/>
        <v>1.9047165543677532E-3</v>
      </c>
      <c r="M15" s="45">
        <f t="shared" si="7"/>
        <v>27</v>
      </c>
      <c r="N15" s="43">
        <f t="shared" si="8"/>
        <v>0.34782608695652173</v>
      </c>
      <c r="O15" s="45">
        <f t="shared" si="9"/>
        <v>31</v>
      </c>
      <c r="P15" s="46">
        <v>1</v>
      </c>
      <c r="Q15" s="42">
        <f t="shared" si="10"/>
        <v>42001</v>
      </c>
      <c r="R15" s="43">
        <f t="shared" si="11"/>
        <v>5.6370825302918863E-2</v>
      </c>
      <c r="S15" s="47">
        <f t="shared" si="16"/>
        <v>5.6370825302918863E-2</v>
      </c>
      <c r="T15" s="45">
        <f t="shared" si="12"/>
        <v>5</v>
      </c>
      <c r="U15" s="48">
        <v>4</v>
      </c>
      <c r="V15" s="44">
        <f t="shared" si="13"/>
        <v>25</v>
      </c>
      <c r="W15" s="49">
        <f t="shared" si="14"/>
        <v>151</v>
      </c>
      <c r="X15" s="50">
        <f t="shared" si="15"/>
        <v>12</v>
      </c>
    </row>
    <row r="16" spans="1:240" ht="37.5" customHeight="1" x14ac:dyDescent="0.25">
      <c r="A16" s="41" t="s">
        <v>39</v>
      </c>
      <c r="B16" s="42">
        <v>16040</v>
      </c>
      <c r="C16" s="42">
        <v>769</v>
      </c>
      <c r="D16" s="43">
        <f t="shared" si="0"/>
        <v>4.7942643391521197E-2</v>
      </c>
      <c r="E16" s="44">
        <f t="shared" si="1"/>
        <v>27</v>
      </c>
      <c r="F16" s="42">
        <v>121</v>
      </c>
      <c r="G16" s="43">
        <f t="shared" si="2"/>
        <v>0.15734720416124837</v>
      </c>
      <c r="H16" s="44">
        <f t="shared" si="3"/>
        <v>21</v>
      </c>
      <c r="I16" s="43">
        <f t="shared" si="4"/>
        <v>7.5436408977556111E-3</v>
      </c>
      <c r="J16" s="44">
        <f t="shared" si="5"/>
        <v>26</v>
      </c>
      <c r="K16" s="42">
        <v>6</v>
      </c>
      <c r="L16" s="43">
        <f t="shared" si="6"/>
        <v>3.7406483790523691E-4</v>
      </c>
      <c r="M16" s="45">
        <f t="shared" si="7"/>
        <v>13</v>
      </c>
      <c r="N16" s="43">
        <f t="shared" si="8"/>
        <v>4.9586776859504134E-2</v>
      </c>
      <c r="O16" s="45">
        <f t="shared" si="9"/>
        <v>12</v>
      </c>
      <c r="P16" s="46">
        <v>1</v>
      </c>
      <c r="Q16" s="42">
        <f t="shared" si="10"/>
        <v>16040</v>
      </c>
      <c r="R16" s="43">
        <f t="shared" si="11"/>
        <v>2.1527774049637356E-2</v>
      </c>
      <c r="S16" s="47">
        <f t="shared" si="16"/>
        <v>2.1527774049637356E-2</v>
      </c>
      <c r="T16" s="45">
        <f t="shared" si="12"/>
        <v>18</v>
      </c>
      <c r="U16" s="48">
        <v>6</v>
      </c>
      <c r="V16" s="44">
        <f t="shared" si="13"/>
        <v>28</v>
      </c>
      <c r="W16" s="49">
        <f t="shared" si="14"/>
        <v>145</v>
      </c>
      <c r="X16" s="50">
        <f t="shared" si="15"/>
        <v>13</v>
      </c>
    </row>
    <row r="17" spans="1:24" ht="37.5" customHeight="1" x14ac:dyDescent="0.25">
      <c r="A17" s="41" t="s">
        <v>26</v>
      </c>
      <c r="B17" s="42">
        <v>54445</v>
      </c>
      <c r="C17" s="42">
        <v>3070</v>
      </c>
      <c r="D17" s="43">
        <f t="shared" si="0"/>
        <v>5.6387179722655889E-2</v>
      </c>
      <c r="E17" s="44">
        <f t="shared" si="1"/>
        <v>30</v>
      </c>
      <c r="F17" s="42">
        <v>322</v>
      </c>
      <c r="G17" s="43">
        <f t="shared" si="2"/>
        <v>0.10488599348534201</v>
      </c>
      <c r="H17" s="44">
        <f t="shared" si="3"/>
        <v>12</v>
      </c>
      <c r="I17" s="43">
        <f t="shared" si="4"/>
        <v>5.9142253650472957E-3</v>
      </c>
      <c r="J17" s="44">
        <f t="shared" si="5"/>
        <v>23</v>
      </c>
      <c r="K17" s="42">
        <v>59</v>
      </c>
      <c r="L17" s="43">
        <f t="shared" si="6"/>
        <v>1.0836624116080447E-3</v>
      </c>
      <c r="M17" s="45">
        <f t="shared" si="7"/>
        <v>24</v>
      </c>
      <c r="N17" s="43">
        <f t="shared" si="8"/>
        <v>0.18322981366459629</v>
      </c>
      <c r="O17" s="45">
        <f t="shared" si="9"/>
        <v>17</v>
      </c>
      <c r="P17" s="46">
        <v>3</v>
      </c>
      <c r="Q17" s="42">
        <f t="shared" si="10"/>
        <v>18149</v>
      </c>
      <c r="R17" s="43">
        <f t="shared" si="11"/>
        <v>2.4358327383221221E-2</v>
      </c>
      <c r="S17" s="47">
        <f t="shared" si="16"/>
        <v>2.4358327383221221E-2</v>
      </c>
      <c r="T17" s="45">
        <f t="shared" si="12"/>
        <v>16</v>
      </c>
      <c r="U17" s="48">
        <v>3</v>
      </c>
      <c r="V17" s="44">
        <f t="shared" si="13"/>
        <v>23</v>
      </c>
      <c r="W17" s="49">
        <f t="shared" si="14"/>
        <v>145</v>
      </c>
      <c r="X17" s="50">
        <f t="shared" si="15"/>
        <v>13</v>
      </c>
    </row>
    <row r="18" spans="1:24" ht="37.5" customHeight="1" x14ac:dyDescent="0.25">
      <c r="A18" s="41" t="s">
        <v>28</v>
      </c>
      <c r="B18" s="42">
        <v>98159</v>
      </c>
      <c r="C18" s="42">
        <v>2980</v>
      </c>
      <c r="D18" s="43">
        <f t="shared" si="0"/>
        <v>3.0358907486832589E-2</v>
      </c>
      <c r="E18" s="44">
        <f t="shared" si="1"/>
        <v>17</v>
      </c>
      <c r="F18" s="42">
        <v>629</v>
      </c>
      <c r="G18" s="43">
        <f t="shared" si="2"/>
        <v>0.21107382550335571</v>
      </c>
      <c r="H18" s="44">
        <f t="shared" si="3"/>
        <v>28</v>
      </c>
      <c r="I18" s="43">
        <f t="shared" si="4"/>
        <v>6.4079707413482205E-3</v>
      </c>
      <c r="J18" s="44">
        <f t="shared" si="5"/>
        <v>25</v>
      </c>
      <c r="K18" s="42">
        <v>59</v>
      </c>
      <c r="L18" s="43">
        <f t="shared" si="6"/>
        <v>6.0106561802789353E-4</v>
      </c>
      <c r="M18" s="45">
        <f t="shared" si="7"/>
        <v>16</v>
      </c>
      <c r="N18" s="43">
        <f t="shared" si="8"/>
        <v>9.3799682034976156E-2</v>
      </c>
      <c r="O18" s="45">
        <f t="shared" si="9"/>
        <v>14</v>
      </c>
      <c r="P18" s="46">
        <v>4</v>
      </c>
      <c r="Q18" s="42">
        <f t="shared" si="10"/>
        <v>24540</v>
      </c>
      <c r="R18" s="43">
        <f t="shared" si="11"/>
        <v>3.2935883739283085E-2</v>
      </c>
      <c r="S18" s="47">
        <f t="shared" si="16"/>
        <v>3.2935883739283085E-2</v>
      </c>
      <c r="T18" s="45">
        <f t="shared" si="12"/>
        <v>11</v>
      </c>
      <c r="U18" s="48">
        <v>12</v>
      </c>
      <c r="V18" s="44">
        <f t="shared" si="13"/>
        <v>32</v>
      </c>
      <c r="W18" s="49">
        <f t="shared" si="14"/>
        <v>143</v>
      </c>
      <c r="X18" s="50">
        <f t="shared" si="15"/>
        <v>15</v>
      </c>
    </row>
    <row r="19" spans="1:24" ht="37.5" customHeight="1" x14ac:dyDescent="0.25">
      <c r="A19" s="41" t="s">
        <v>53</v>
      </c>
      <c r="B19" s="42">
        <v>25630</v>
      </c>
      <c r="C19" s="42">
        <v>1265</v>
      </c>
      <c r="D19" s="43">
        <f t="shared" si="0"/>
        <v>4.9356223175965663E-2</v>
      </c>
      <c r="E19" s="44">
        <f t="shared" si="1"/>
        <v>29</v>
      </c>
      <c r="F19" s="42">
        <v>282</v>
      </c>
      <c r="G19" s="43">
        <f t="shared" si="2"/>
        <v>0.22292490118577074</v>
      </c>
      <c r="H19" s="44">
        <f t="shared" si="3"/>
        <v>30</v>
      </c>
      <c r="I19" s="43">
        <f t="shared" si="4"/>
        <v>1.1002731174404994E-2</v>
      </c>
      <c r="J19" s="44">
        <f t="shared" si="5"/>
        <v>32</v>
      </c>
      <c r="K19" s="42">
        <v>9</v>
      </c>
      <c r="L19" s="43">
        <f t="shared" si="6"/>
        <v>3.5115099492781895E-4</v>
      </c>
      <c r="M19" s="45">
        <f t="shared" si="7"/>
        <v>12</v>
      </c>
      <c r="N19" s="43">
        <f t="shared" si="8"/>
        <v>3.1914893617021274E-2</v>
      </c>
      <c r="O19" s="45">
        <f t="shared" si="9"/>
        <v>9</v>
      </c>
      <c r="P19" s="46">
        <v>2</v>
      </c>
      <c r="Q19" s="42">
        <f t="shared" si="10"/>
        <v>12815</v>
      </c>
      <c r="R19" s="43">
        <f t="shared" si="11"/>
        <v>1.7199403020330593E-2</v>
      </c>
      <c r="S19" s="47">
        <f t="shared" si="16"/>
        <v>1.7199403020330593E-2</v>
      </c>
      <c r="T19" s="45">
        <f t="shared" si="12"/>
        <v>28</v>
      </c>
      <c r="U19" s="48">
        <v>0</v>
      </c>
      <c r="V19" s="44">
        <f t="shared" si="13"/>
        <v>1</v>
      </c>
      <c r="W19" s="49">
        <f t="shared" si="14"/>
        <v>141</v>
      </c>
      <c r="X19" s="50">
        <f t="shared" si="15"/>
        <v>16</v>
      </c>
    </row>
    <row r="20" spans="1:24" ht="37.5" customHeight="1" x14ac:dyDescent="0.25">
      <c r="A20" s="41" t="s">
        <v>31</v>
      </c>
      <c r="B20" s="42">
        <v>27073</v>
      </c>
      <c r="C20" s="42">
        <v>617</v>
      </c>
      <c r="D20" s="43">
        <f t="shared" si="0"/>
        <v>2.2790233812285302E-2</v>
      </c>
      <c r="E20" s="44">
        <f t="shared" si="1"/>
        <v>10</v>
      </c>
      <c r="F20" s="42">
        <v>136</v>
      </c>
      <c r="G20" s="43">
        <f t="shared" si="2"/>
        <v>0.22042139384116693</v>
      </c>
      <c r="H20" s="44">
        <f t="shared" si="3"/>
        <v>29</v>
      </c>
      <c r="I20" s="43">
        <f t="shared" si="4"/>
        <v>5.0234551028700185E-3</v>
      </c>
      <c r="J20" s="44">
        <f t="shared" si="5"/>
        <v>20</v>
      </c>
      <c r="K20" s="42">
        <v>6</v>
      </c>
      <c r="L20" s="43">
        <f t="shared" si="6"/>
        <v>2.216230192442655E-4</v>
      </c>
      <c r="M20" s="45">
        <f t="shared" si="7"/>
        <v>11</v>
      </c>
      <c r="N20" s="43">
        <f t="shared" si="8"/>
        <v>4.4117647058823532E-2</v>
      </c>
      <c r="O20" s="45">
        <f t="shared" si="9"/>
        <v>11</v>
      </c>
      <c r="P20" s="46">
        <v>3</v>
      </c>
      <c r="Q20" s="42">
        <f t="shared" si="10"/>
        <v>9025</v>
      </c>
      <c r="R20" s="43">
        <f t="shared" si="11"/>
        <v>1.211272822930032E-2</v>
      </c>
      <c r="S20" s="47">
        <f t="shared" si="16"/>
        <v>1.211272822930032E-2</v>
      </c>
      <c r="T20" s="45">
        <f t="shared" si="12"/>
        <v>34</v>
      </c>
      <c r="U20" s="48">
        <v>2</v>
      </c>
      <c r="V20" s="44">
        <f t="shared" si="13"/>
        <v>20</v>
      </c>
      <c r="W20" s="49">
        <f t="shared" si="14"/>
        <v>135</v>
      </c>
      <c r="X20" s="50">
        <f t="shared" si="15"/>
        <v>17</v>
      </c>
    </row>
    <row r="21" spans="1:24" ht="37.5" customHeight="1" x14ac:dyDescent="0.25">
      <c r="A21" s="41" t="s">
        <v>44</v>
      </c>
      <c r="B21" s="42">
        <v>10064</v>
      </c>
      <c r="C21" s="42">
        <v>231</v>
      </c>
      <c r="D21" s="43">
        <f t="shared" si="0"/>
        <v>2.2953100158982512E-2</v>
      </c>
      <c r="E21" s="44">
        <f t="shared" si="1"/>
        <v>11</v>
      </c>
      <c r="F21" s="42">
        <v>43</v>
      </c>
      <c r="G21" s="43">
        <f t="shared" si="2"/>
        <v>0.18614718614718614</v>
      </c>
      <c r="H21" s="44">
        <f t="shared" si="3"/>
        <v>25</v>
      </c>
      <c r="I21" s="43">
        <f t="shared" si="4"/>
        <v>4.2726550079491259E-3</v>
      </c>
      <c r="J21" s="44">
        <f t="shared" si="5"/>
        <v>18</v>
      </c>
      <c r="K21" s="42">
        <v>10</v>
      </c>
      <c r="L21" s="43">
        <f t="shared" si="6"/>
        <v>9.9364069952305239E-4</v>
      </c>
      <c r="M21" s="45">
        <f t="shared" si="7"/>
        <v>21</v>
      </c>
      <c r="N21" s="43">
        <f t="shared" si="8"/>
        <v>0.23255813953488372</v>
      </c>
      <c r="O21" s="45">
        <f t="shared" si="9"/>
        <v>22</v>
      </c>
      <c r="P21" s="46">
        <v>2</v>
      </c>
      <c r="Q21" s="42">
        <f t="shared" si="10"/>
        <v>5032</v>
      </c>
      <c r="R21" s="43">
        <f t="shared" si="11"/>
        <v>6.7536009362702725E-3</v>
      </c>
      <c r="S21" s="47">
        <f t="shared" si="16"/>
        <v>6.7536009362702725E-3</v>
      </c>
      <c r="T21" s="45">
        <f t="shared" si="12"/>
        <v>37</v>
      </c>
      <c r="U21" s="48">
        <v>0</v>
      </c>
      <c r="V21" s="44">
        <f t="shared" si="13"/>
        <v>1</v>
      </c>
      <c r="W21" s="49">
        <f t="shared" si="14"/>
        <v>135</v>
      </c>
      <c r="X21" s="50">
        <f t="shared" si="15"/>
        <v>17</v>
      </c>
    </row>
    <row r="22" spans="1:24" ht="37.5" customHeight="1" x14ac:dyDescent="0.25">
      <c r="A22" s="41" t="s">
        <v>51</v>
      </c>
      <c r="B22" s="42">
        <v>31183</v>
      </c>
      <c r="C22" s="42">
        <v>1291</v>
      </c>
      <c r="D22" s="43">
        <f t="shared" si="0"/>
        <v>4.1400763236378799E-2</v>
      </c>
      <c r="E22" s="44">
        <f t="shared" si="1"/>
        <v>26</v>
      </c>
      <c r="F22" s="42">
        <v>191</v>
      </c>
      <c r="G22" s="43">
        <f t="shared" si="2"/>
        <v>0.14794732765298219</v>
      </c>
      <c r="H22" s="44">
        <f t="shared" si="3"/>
        <v>19</v>
      </c>
      <c r="I22" s="43">
        <f t="shared" si="4"/>
        <v>6.1251322836160726E-3</v>
      </c>
      <c r="J22" s="44">
        <f t="shared" si="5"/>
        <v>24</v>
      </c>
      <c r="K22" s="42">
        <v>35</v>
      </c>
      <c r="L22" s="43">
        <f t="shared" si="6"/>
        <v>1.1224064394060867E-3</v>
      </c>
      <c r="M22" s="45">
        <f t="shared" si="7"/>
        <v>25</v>
      </c>
      <c r="N22" s="43">
        <f t="shared" si="8"/>
        <v>0.18324607329842932</v>
      </c>
      <c r="O22" s="45">
        <f t="shared" si="9"/>
        <v>18</v>
      </c>
      <c r="P22" s="46">
        <v>2</v>
      </c>
      <c r="Q22" s="42">
        <f t="shared" si="10"/>
        <v>15592</v>
      </c>
      <c r="R22" s="43">
        <f t="shared" si="11"/>
        <v>2.092649956246544E-2</v>
      </c>
      <c r="S22" s="47">
        <f t="shared" si="16"/>
        <v>2.092649956246544E-2</v>
      </c>
      <c r="T22" s="45">
        <f t="shared" si="12"/>
        <v>21</v>
      </c>
      <c r="U22" s="48">
        <v>0</v>
      </c>
      <c r="V22" s="44">
        <f t="shared" si="13"/>
        <v>1</v>
      </c>
      <c r="W22" s="49">
        <f t="shared" si="14"/>
        <v>134</v>
      </c>
      <c r="X22" s="50">
        <f t="shared" si="15"/>
        <v>19</v>
      </c>
    </row>
    <row r="23" spans="1:24" ht="37.5" customHeight="1" x14ac:dyDescent="0.25">
      <c r="A23" s="41" t="s">
        <v>49</v>
      </c>
      <c r="B23" s="42">
        <v>15820</v>
      </c>
      <c r="C23" s="42">
        <v>317</v>
      </c>
      <c r="D23" s="43">
        <f t="shared" si="0"/>
        <v>2.0037926675094818E-2</v>
      </c>
      <c r="E23" s="44">
        <f t="shared" si="1"/>
        <v>6</v>
      </c>
      <c r="F23" s="42">
        <v>60</v>
      </c>
      <c r="G23" s="43">
        <f t="shared" si="2"/>
        <v>0.1892744479495268</v>
      </c>
      <c r="H23" s="44">
        <f t="shared" si="3"/>
        <v>26</v>
      </c>
      <c r="I23" s="43">
        <f t="shared" si="4"/>
        <v>3.7926675094816687E-3</v>
      </c>
      <c r="J23" s="44">
        <f t="shared" si="5"/>
        <v>15</v>
      </c>
      <c r="K23" s="42">
        <v>17</v>
      </c>
      <c r="L23" s="43">
        <f t="shared" si="6"/>
        <v>1.0745891276864729E-3</v>
      </c>
      <c r="M23" s="45">
        <f t="shared" si="7"/>
        <v>22</v>
      </c>
      <c r="N23" s="43">
        <f t="shared" si="8"/>
        <v>0.28333333333333333</v>
      </c>
      <c r="O23" s="45">
        <f t="shared" si="9"/>
        <v>25</v>
      </c>
      <c r="P23" s="46">
        <v>1</v>
      </c>
      <c r="Q23" s="42">
        <f t="shared" si="10"/>
        <v>15820</v>
      </c>
      <c r="R23" s="43">
        <f t="shared" si="11"/>
        <v>2.1232505328258291E-2</v>
      </c>
      <c r="S23" s="47">
        <f t="shared" si="16"/>
        <v>2.1232505328258291E-2</v>
      </c>
      <c r="T23" s="45">
        <f t="shared" si="12"/>
        <v>19</v>
      </c>
      <c r="U23" s="48">
        <v>1</v>
      </c>
      <c r="V23" s="44">
        <f t="shared" si="13"/>
        <v>19</v>
      </c>
      <c r="W23" s="49">
        <f t="shared" si="14"/>
        <v>132</v>
      </c>
      <c r="X23" s="50">
        <f t="shared" si="15"/>
        <v>20</v>
      </c>
    </row>
    <row r="24" spans="1:24" ht="37.5" customHeight="1" x14ac:dyDescent="0.25">
      <c r="A24" s="41" t="s">
        <v>32</v>
      </c>
      <c r="B24" s="42">
        <v>161706</v>
      </c>
      <c r="C24" s="42">
        <v>3580</v>
      </c>
      <c r="D24" s="43">
        <f t="shared" si="0"/>
        <v>2.2138943514773725E-2</v>
      </c>
      <c r="E24" s="44">
        <f t="shared" si="1"/>
        <v>8</v>
      </c>
      <c r="F24" s="42">
        <v>587</v>
      </c>
      <c r="G24" s="43">
        <f t="shared" si="2"/>
        <v>0.16396648044692738</v>
      </c>
      <c r="H24" s="44">
        <f t="shared" si="3"/>
        <v>22</v>
      </c>
      <c r="I24" s="43">
        <f t="shared" si="4"/>
        <v>3.6300446489307757E-3</v>
      </c>
      <c r="J24" s="44">
        <f t="shared" si="5"/>
        <v>14</v>
      </c>
      <c r="K24" s="42">
        <v>150</v>
      </c>
      <c r="L24" s="43">
        <f t="shared" si="6"/>
        <v>9.2760936514415051E-4</v>
      </c>
      <c r="M24" s="45">
        <f t="shared" si="7"/>
        <v>20</v>
      </c>
      <c r="N24" s="43">
        <f t="shared" si="8"/>
        <v>0.25553662691652468</v>
      </c>
      <c r="O24" s="45">
        <f t="shared" si="9"/>
        <v>23</v>
      </c>
      <c r="P24" s="46">
        <v>6</v>
      </c>
      <c r="Q24" s="42">
        <f t="shared" si="10"/>
        <v>26951</v>
      </c>
      <c r="R24" s="43">
        <f t="shared" si="11"/>
        <v>3.6171760499487303E-2</v>
      </c>
      <c r="S24" s="47">
        <f t="shared" si="16"/>
        <v>3.6171760499487303E-2</v>
      </c>
      <c r="T24" s="45">
        <f t="shared" si="12"/>
        <v>9</v>
      </c>
      <c r="U24" s="48">
        <v>71</v>
      </c>
      <c r="V24" s="44">
        <f t="shared" si="13"/>
        <v>35</v>
      </c>
      <c r="W24" s="49">
        <f t="shared" si="14"/>
        <v>131</v>
      </c>
      <c r="X24" s="50">
        <f t="shared" si="15"/>
        <v>21</v>
      </c>
    </row>
    <row r="25" spans="1:24" ht="37.5" customHeight="1" x14ac:dyDescent="0.25">
      <c r="A25" s="41" t="s">
        <v>58</v>
      </c>
      <c r="B25" s="42">
        <v>14926</v>
      </c>
      <c r="C25" s="42">
        <v>556</v>
      </c>
      <c r="D25" s="43">
        <f t="shared" si="0"/>
        <v>3.7250435481709768E-2</v>
      </c>
      <c r="E25" s="44">
        <f t="shared" si="1"/>
        <v>22</v>
      </c>
      <c r="F25" s="42">
        <v>50</v>
      </c>
      <c r="G25" s="43">
        <f t="shared" si="2"/>
        <v>8.9928057553956831E-2</v>
      </c>
      <c r="H25" s="44">
        <f t="shared" si="3"/>
        <v>11</v>
      </c>
      <c r="I25" s="43">
        <f t="shared" si="4"/>
        <v>3.3498593059091519E-3</v>
      </c>
      <c r="J25" s="44">
        <f t="shared" si="5"/>
        <v>13</v>
      </c>
      <c r="K25" s="42">
        <v>8</v>
      </c>
      <c r="L25" s="43">
        <f t="shared" si="6"/>
        <v>5.3597748894546428E-4</v>
      </c>
      <c r="M25" s="45">
        <f t="shared" si="7"/>
        <v>14</v>
      </c>
      <c r="N25" s="43">
        <f t="shared" si="8"/>
        <v>0.16</v>
      </c>
      <c r="O25" s="45">
        <f t="shared" si="9"/>
        <v>15</v>
      </c>
      <c r="P25" s="46">
        <v>1</v>
      </c>
      <c r="Q25" s="42">
        <f t="shared" si="10"/>
        <v>14926</v>
      </c>
      <c r="R25" s="43">
        <f t="shared" si="11"/>
        <v>2.0032640615017906E-2</v>
      </c>
      <c r="S25" s="47">
        <f t="shared" si="16"/>
        <v>2.0032640615017906E-2</v>
      </c>
      <c r="T25" s="45">
        <f t="shared" si="12"/>
        <v>23</v>
      </c>
      <c r="U25" s="48">
        <v>3</v>
      </c>
      <c r="V25" s="44">
        <f t="shared" si="13"/>
        <v>23</v>
      </c>
      <c r="W25" s="49">
        <f t="shared" si="14"/>
        <v>121</v>
      </c>
      <c r="X25" s="50">
        <f t="shared" si="15"/>
        <v>22</v>
      </c>
    </row>
    <row r="26" spans="1:24" ht="37.5" customHeight="1" x14ac:dyDescent="0.25">
      <c r="A26" s="41" t="s">
        <v>36</v>
      </c>
      <c r="B26" s="42">
        <v>37270</v>
      </c>
      <c r="C26" s="42">
        <v>1539</v>
      </c>
      <c r="D26" s="43">
        <f t="shared" si="0"/>
        <v>4.1293265360880065E-2</v>
      </c>
      <c r="E26" s="44">
        <f t="shared" si="1"/>
        <v>25</v>
      </c>
      <c r="F26" s="42">
        <v>11</v>
      </c>
      <c r="G26" s="43">
        <f t="shared" si="2"/>
        <v>7.1474983755685506E-3</v>
      </c>
      <c r="H26" s="44">
        <f t="shared" si="3"/>
        <v>5</v>
      </c>
      <c r="I26" s="43">
        <f t="shared" si="4"/>
        <v>2.9514354708881136E-4</v>
      </c>
      <c r="J26" s="44">
        <f t="shared" si="5"/>
        <v>5</v>
      </c>
      <c r="K26" s="42">
        <v>6</v>
      </c>
      <c r="L26" s="43">
        <f t="shared" si="6"/>
        <v>1.6098738932116983E-4</v>
      </c>
      <c r="M26" s="45">
        <f t="shared" si="7"/>
        <v>9</v>
      </c>
      <c r="N26" s="43">
        <f t="shared" si="8"/>
        <v>0.54545454545454541</v>
      </c>
      <c r="O26" s="45">
        <f t="shared" si="9"/>
        <v>34</v>
      </c>
      <c r="P26" s="46">
        <v>1</v>
      </c>
      <c r="Q26" s="42">
        <f t="shared" si="10"/>
        <v>37270</v>
      </c>
      <c r="R26" s="43">
        <f t="shared" si="11"/>
        <v>5.0021205662717221E-2</v>
      </c>
      <c r="S26" s="47">
        <f t="shared" si="16"/>
        <v>5.0021205662717221E-2</v>
      </c>
      <c r="T26" s="45">
        <f t="shared" si="12"/>
        <v>7</v>
      </c>
      <c r="U26" s="48">
        <v>7</v>
      </c>
      <c r="V26" s="44">
        <f t="shared" si="13"/>
        <v>30</v>
      </c>
      <c r="W26" s="49">
        <f t="shared" si="14"/>
        <v>115</v>
      </c>
      <c r="X26" s="50">
        <f t="shared" si="15"/>
        <v>23</v>
      </c>
    </row>
    <row r="27" spans="1:24" ht="37.5" customHeight="1" x14ac:dyDescent="0.25">
      <c r="A27" s="41" t="s">
        <v>52</v>
      </c>
      <c r="B27" s="42">
        <v>15607</v>
      </c>
      <c r="C27" s="42">
        <v>349</v>
      </c>
      <c r="D27" s="43">
        <f t="shared" si="0"/>
        <v>2.2361760748382135E-2</v>
      </c>
      <c r="E27" s="44">
        <f t="shared" si="1"/>
        <v>9</v>
      </c>
      <c r="F27" s="42">
        <v>62</v>
      </c>
      <c r="G27" s="43">
        <f t="shared" si="2"/>
        <v>0.17765042979942694</v>
      </c>
      <c r="H27" s="44">
        <f t="shared" si="3"/>
        <v>24</v>
      </c>
      <c r="I27" s="43">
        <f t="shared" si="4"/>
        <v>3.9725764080220417E-3</v>
      </c>
      <c r="J27" s="44">
        <f t="shared" si="5"/>
        <v>17</v>
      </c>
      <c r="K27" s="42">
        <v>14</v>
      </c>
      <c r="L27" s="43">
        <f t="shared" si="6"/>
        <v>8.9703338245659004E-4</v>
      </c>
      <c r="M27" s="45">
        <f t="shared" si="7"/>
        <v>19</v>
      </c>
      <c r="N27" s="43">
        <f t="shared" si="8"/>
        <v>0.22580645161290322</v>
      </c>
      <c r="O27" s="45">
        <f t="shared" si="9"/>
        <v>20</v>
      </c>
      <c r="P27" s="46">
        <v>1</v>
      </c>
      <c r="Q27" s="42">
        <f t="shared" si="10"/>
        <v>15607</v>
      </c>
      <c r="R27" s="43">
        <f t="shared" si="11"/>
        <v>2.0946631520741287E-2</v>
      </c>
      <c r="S27" s="47">
        <f t="shared" si="16"/>
        <v>2.0946631520741287E-2</v>
      </c>
      <c r="T27" s="45">
        <f t="shared" si="12"/>
        <v>20</v>
      </c>
      <c r="U27" s="48">
        <v>0</v>
      </c>
      <c r="V27" s="44">
        <f t="shared" si="13"/>
        <v>1</v>
      </c>
      <c r="W27" s="49">
        <f t="shared" si="14"/>
        <v>110</v>
      </c>
      <c r="X27" s="50">
        <f t="shared" si="15"/>
        <v>24</v>
      </c>
    </row>
    <row r="28" spans="1:24" ht="37.5" customHeight="1" x14ac:dyDescent="0.25">
      <c r="A28" s="41" t="s">
        <v>40</v>
      </c>
      <c r="B28" s="42">
        <v>22167</v>
      </c>
      <c r="C28" s="42">
        <v>1900</v>
      </c>
      <c r="D28" s="43">
        <f t="shared" si="0"/>
        <v>8.5712996797040641E-2</v>
      </c>
      <c r="E28" s="44">
        <f t="shared" si="1"/>
        <v>36</v>
      </c>
      <c r="F28" s="42">
        <v>231</v>
      </c>
      <c r="G28" s="43">
        <f t="shared" si="2"/>
        <v>0.12157894736842105</v>
      </c>
      <c r="H28" s="44">
        <f t="shared" si="3"/>
        <v>15</v>
      </c>
      <c r="I28" s="43">
        <f t="shared" si="4"/>
        <v>1.0420895926377047E-2</v>
      </c>
      <c r="J28" s="44">
        <f t="shared" si="5"/>
        <v>31</v>
      </c>
      <c r="K28" s="42">
        <v>3</v>
      </c>
      <c r="L28" s="43">
        <f t="shared" si="6"/>
        <v>1.3533631073216944E-4</v>
      </c>
      <c r="M28" s="45">
        <f t="shared" si="7"/>
        <v>7</v>
      </c>
      <c r="N28" s="43">
        <f t="shared" si="8"/>
        <v>1.2987012987012988E-2</v>
      </c>
      <c r="O28" s="45">
        <f t="shared" si="9"/>
        <v>6</v>
      </c>
      <c r="P28" s="46">
        <v>1</v>
      </c>
      <c r="Q28" s="42">
        <f t="shared" si="10"/>
        <v>22167</v>
      </c>
      <c r="R28" s="43">
        <f t="shared" si="11"/>
        <v>2.9751007940044344E-2</v>
      </c>
      <c r="S28" s="47">
        <f t="shared" si="16"/>
        <v>2.9751007940044344E-2</v>
      </c>
      <c r="T28" s="45">
        <f t="shared" si="12"/>
        <v>13</v>
      </c>
      <c r="U28" s="48">
        <v>0</v>
      </c>
      <c r="V28" s="44">
        <f t="shared" si="13"/>
        <v>1</v>
      </c>
      <c r="W28" s="49">
        <f t="shared" si="14"/>
        <v>109</v>
      </c>
      <c r="X28" s="50">
        <f t="shared" si="15"/>
        <v>25</v>
      </c>
    </row>
    <row r="29" spans="1:24" ht="37.5" customHeight="1" x14ac:dyDescent="0.25">
      <c r="A29" s="41" t="s">
        <v>33</v>
      </c>
      <c r="B29" s="42">
        <v>657423</v>
      </c>
      <c r="C29" s="42">
        <v>17512</v>
      </c>
      <c r="D29" s="43">
        <f t="shared" si="0"/>
        <v>2.6637340038301063E-2</v>
      </c>
      <c r="E29" s="44">
        <f t="shared" si="1"/>
        <v>13</v>
      </c>
      <c r="F29" s="42">
        <v>1167</v>
      </c>
      <c r="G29" s="43">
        <f t="shared" si="2"/>
        <v>6.6640018273184096E-2</v>
      </c>
      <c r="H29" s="44">
        <f t="shared" si="3"/>
        <v>7</v>
      </c>
      <c r="I29" s="43">
        <f t="shared" si="4"/>
        <v>1.7751128269014014E-3</v>
      </c>
      <c r="J29" s="44">
        <f t="shared" si="5"/>
        <v>7</v>
      </c>
      <c r="K29" s="42">
        <v>371</v>
      </c>
      <c r="L29" s="43">
        <f t="shared" si="6"/>
        <v>5.6432464334226211E-4</v>
      </c>
      <c r="M29" s="45">
        <f t="shared" si="7"/>
        <v>15</v>
      </c>
      <c r="N29" s="43">
        <f t="shared" si="8"/>
        <v>0.31790916880891174</v>
      </c>
      <c r="O29" s="45">
        <f t="shared" si="9"/>
        <v>29</v>
      </c>
      <c r="P29" s="46">
        <v>0</v>
      </c>
      <c r="Q29" s="42">
        <f t="shared" si="10"/>
        <v>0</v>
      </c>
      <c r="R29" s="43">
        <f t="shared" si="11"/>
        <v>0</v>
      </c>
      <c r="S29" s="47">
        <f t="shared" si="16"/>
        <v>1</v>
      </c>
      <c r="T29" s="45">
        <f t="shared" si="12"/>
        <v>0</v>
      </c>
      <c r="U29" s="48">
        <v>442</v>
      </c>
      <c r="V29" s="44">
        <f t="shared" si="13"/>
        <v>36</v>
      </c>
      <c r="W29" s="49">
        <f t="shared" si="14"/>
        <v>107</v>
      </c>
      <c r="X29" s="50">
        <f t="shared" si="15"/>
        <v>26</v>
      </c>
    </row>
    <row r="30" spans="1:24" ht="37.5" customHeight="1" x14ac:dyDescent="0.25">
      <c r="A30" s="41" t="s">
        <v>48</v>
      </c>
      <c r="B30" s="42">
        <v>20827</v>
      </c>
      <c r="C30" s="42">
        <v>1005</v>
      </c>
      <c r="D30" s="43">
        <f t="shared" si="0"/>
        <v>4.8254669419503529E-2</v>
      </c>
      <c r="E30" s="44">
        <f t="shared" si="1"/>
        <v>28</v>
      </c>
      <c r="F30" s="42">
        <v>82</v>
      </c>
      <c r="G30" s="43">
        <f t="shared" si="2"/>
        <v>8.1592039800995025E-2</v>
      </c>
      <c r="H30" s="44">
        <f t="shared" si="3"/>
        <v>9</v>
      </c>
      <c r="I30" s="43">
        <f t="shared" si="4"/>
        <v>3.937196907859989E-3</v>
      </c>
      <c r="J30" s="44">
        <f t="shared" si="5"/>
        <v>16</v>
      </c>
      <c r="K30" s="42">
        <v>3</v>
      </c>
      <c r="L30" s="43">
        <f t="shared" si="6"/>
        <v>1.4404378931195084E-4</v>
      </c>
      <c r="M30" s="45">
        <f t="shared" si="7"/>
        <v>8</v>
      </c>
      <c r="N30" s="43">
        <f t="shared" si="8"/>
        <v>3.6585365853658534E-2</v>
      </c>
      <c r="O30" s="45">
        <f t="shared" si="9"/>
        <v>10</v>
      </c>
      <c r="P30" s="46">
        <v>1</v>
      </c>
      <c r="Q30" s="42">
        <f t="shared" si="10"/>
        <v>20827</v>
      </c>
      <c r="R30" s="43">
        <f t="shared" si="11"/>
        <v>2.7952553000735486E-2</v>
      </c>
      <c r="S30" s="47">
        <f t="shared" si="16"/>
        <v>2.7952553000735486E-2</v>
      </c>
      <c r="T30" s="45">
        <f t="shared" si="12"/>
        <v>15</v>
      </c>
      <c r="U30" s="48">
        <v>2</v>
      </c>
      <c r="V30" s="44">
        <f t="shared" si="13"/>
        <v>20</v>
      </c>
      <c r="W30" s="49">
        <f t="shared" si="14"/>
        <v>106</v>
      </c>
      <c r="X30" s="50">
        <f t="shared" si="15"/>
        <v>27</v>
      </c>
    </row>
    <row r="31" spans="1:24" ht="37.5" customHeight="1" x14ac:dyDescent="0.25">
      <c r="A31" s="41" t="s">
        <v>56</v>
      </c>
      <c r="B31" s="42">
        <v>65802</v>
      </c>
      <c r="C31" s="42">
        <v>1928</v>
      </c>
      <c r="D31" s="43">
        <f t="shared" si="0"/>
        <v>2.9300021275949058E-2</v>
      </c>
      <c r="E31" s="44">
        <f t="shared" si="1"/>
        <v>15</v>
      </c>
      <c r="F31" s="42">
        <v>159</v>
      </c>
      <c r="G31" s="43">
        <f t="shared" si="2"/>
        <v>8.2468879668049791E-2</v>
      </c>
      <c r="H31" s="44">
        <f t="shared" si="3"/>
        <v>10</v>
      </c>
      <c r="I31" s="43">
        <f t="shared" si="4"/>
        <v>2.4163399288775417E-3</v>
      </c>
      <c r="J31" s="44">
        <f t="shared" si="5"/>
        <v>11</v>
      </c>
      <c r="K31" s="42">
        <v>71</v>
      </c>
      <c r="L31" s="43">
        <f t="shared" si="6"/>
        <v>1.0789945594358835E-3</v>
      </c>
      <c r="M31" s="45">
        <f t="shared" si="7"/>
        <v>23</v>
      </c>
      <c r="N31" s="43">
        <f t="shared" si="8"/>
        <v>0.44654088050314467</v>
      </c>
      <c r="O31" s="45">
        <f t="shared" si="9"/>
        <v>32</v>
      </c>
      <c r="P31" s="46">
        <v>1</v>
      </c>
      <c r="Q31" s="42">
        <f t="shared" si="10"/>
        <v>65802</v>
      </c>
      <c r="R31" s="43">
        <f t="shared" si="11"/>
        <v>8.8314874564478632E-2</v>
      </c>
      <c r="S31" s="47">
        <f t="shared" si="16"/>
        <v>8.8314874564478632E-2</v>
      </c>
      <c r="T31" s="45">
        <f t="shared" si="12"/>
        <v>4</v>
      </c>
      <c r="U31" s="48">
        <v>0</v>
      </c>
      <c r="V31" s="44">
        <f t="shared" si="13"/>
        <v>1</v>
      </c>
      <c r="W31" s="49">
        <f t="shared" si="14"/>
        <v>96</v>
      </c>
      <c r="X31" s="50">
        <f t="shared" si="15"/>
        <v>28</v>
      </c>
    </row>
    <row r="32" spans="1:24" ht="37.5" customHeight="1" x14ac:dyDescent="0.25">
      <c r="A32" s="41" t="s">
        <v>41</v>
      </c>
      <c r="B32" s="42">
        <v>86672</v>
      </c>
      <c r="C32" s="42">
        <v>2072</v>
      </c>
      <c r="D32" s="43">
        <f t="shared" si="0"/>
        <v>2.3906221155621191E-2</v>
      </c>
      <c r="E32" s="44">
        <f t="shared" si="1"/>
        <v>12</v>
      </c>
      <c r="F32" s="42">
        <v>259</v>
      </c>
      <c r="G32" s="43">
        <f t="shared" si="2"/>
        <v>0.125</v>
      </c>
      <c r="H32" s="44">
        <f t="shared" si="3"/>
        <v>17</v>
      </c>
      <c r="I32" s="43">
        <f t="shared" si="4"/>
        <v>2.9882776444526489E-3</v>
      </c>
      <c r="J32" s="44">
        <f t="shared" si="5"/>
        <v>12</v>
      </c>
      <c r="K32" s="42">
        <v>72</v>
      </c>
      <c r="L32" s="43">
        <f t="shared" si="6"/>
        <v>8.3071810965479049E-4</v>
      </c>
      <c r="M32" s="45">
        <f t="shared" si="7"/>
        <v>18</v>
      </c>
      <c r="N32" s="43">
        <f t="shared" si="8"/>
        <v>0.27799227799227799</v>
      </c>
      <c r="O32" s="45">
        <f t="shared" si="9"/>
        <v>24</v>
      </c>
      <c r="P32" s="46">
        <v>1</v>
      </c>
      <c r="Q32" s="42">
        <f t="shared" si="10"/>
        <v>86672</v>
      </c>
      <c r="R32" s="43">
        <f t="shared" si="11"/>
        <v>0.11632513917893822</v>
      </c>
      <c r="S32" s="47">
        <f t="shared" si="16"/>
        <v>0.11632513917893822</v>
      </c>
      <c r="T32" s="45">
        <f t="shared" si="12"/>
        <v>3</v>
      </c>
      <c r="U32" s="48">
        <v>0</v>
      </c>
      <c r="V32" s="44">
        <f t="shared" si="13"/>
        <v>1</v>
      </c>
      <c r="W32" s="49">
        <f t="shared" si="14"/>
        <v>87</v>
      </c>
      <c r="X32" s="50">
        <f t="shared" si="15"/>
        <v>29</v>
      </c>
    </row>
    <row r="33" spans="1:24" ht="37.5" customHeight="1" x14ac:dyDescent="0.25">
      <c r="A33" s="41" t="s">
        <v>57</v>
      </c>
      <c r="B33" s="42">
        <v>23264</v>
      </c>
      <c r="C33" s="42">
        <v>456</v>
      </c>
      <c r="D33" s="43">
        <f t="shared" si="0"/>
        <v>1.9601100412654747E-2</v>
      </c>
      <c r="E33" s="44">
        <f t="shared" si="1"/>
        <v>5</v>
      </c>
      <c r="F33" s="42">
        <v>56</v>
      </c>
      <c r="G33" s="43">
        <f t="shared" si="2"/>
        <v>0.12280701754385964</v>
      </c>
      <c r="H33" s="44">
        <f t="shared" si="3"/>
        <v>16</v>
      </c>
      <c r="I33" s="43">
        <f t="shared" si="4"/>
        <v>2.4071526822558461E-3</v>
      </c>
      <c r="J33" s="44">
        <f t="shared" si="5"/>
        <v>10</v>
      </c>
      <c r="K33" s="42">
        <v>16</v>
      </c>
      <c r="L33" s="43">
        <f t="shared" si="6"/>
        <v>6.8775790921595599E-4</v>
      </c>
      <c r="M33" s="45">
        <f t="shared" si="7"/>
        <v>17</v>
      </c>
      <c r="N33" s="43">
        <f t="shared" si="8"/>
        <v>0.2857142857142857</v>
      </c>
      <c r="O33" s="45">
        <f t="shared" si="9"/>
        <v>26</v>
      </c>
      <c r="P33" s="46">
        <v>1</v>
      </c>
      <c r="Q33" s="42">
        <f t="shared" si="10"/>
        <v>23264</v>
      </c>
      <c r="R33" s="43">
        <f t="shared" si="11"/>
        <v>3.1223325155284504E-2</v>
      </c>
      <c r="S33" s="47">
        <f t="shared" si="16"/>
        <v>3.1223325155284504E-2</v>
      </c>
      <c r="T33" s="45">
        <f t="shared" si="12"/>
        <v>12</v>
      </c>
      <c r="U33" s="48">
        <v>0</v>
      </c>
      <c r="V33" s="44">
        <f t="shared" si="13"/>
        <v>1</v>
      </c>
      <c r="W33" s="49">
        <f t="shared" si="14"/>
        <v>87</v>
      </c>
      <c r="X33" s="50">
        <f t="shared" si="15"/>
        <v>29</v>
      </c>
    </row>
    <row r="34" spans="1:24" ht="37.5" customHeight="1" x14ac:dyDescent="0.25">
      <c r="A34" s="41" t="s">
        <v>61</v>
      </c>
      <c r="B34" s="42">
        <v>18400</v>
      </c>
      <c r="C34" s="42">
        <v>338</v>
      </c>
      <c r="D34" s="43">
        <f t="shared" si="0"/>
        <v>1.8369565217391304E-2</v>
      </c>
      <c r="E34" s="44">
        <f t="shared" si="1"/>
        <v>4</v>
      </c>
      <c r="F34" s="42">
        <v>40</v>
      </c>
      <c r="G34" s="43">
        <f t="shared" si="2"/>
        <v>0.11834319526627218</v>
      </c>
      <c r="H34" s="44">
        <f t="shared" si="3"/>
        <v>14</v>
      </c>
      <c r="I34" s="43">
        <f t="shared" si="4"/>
        <v>2.1739130434782609E-3</v>
      </c>
      <c r="J34" s="44">
        <f t="shared" si="5"/>
        <v>9</v>
      </c>
      <c r="K34" s="42">
        <v>1</v>
      </c>
      <c r="L34" s="43">
        <f t="shared" si="6"/>
        <v>5.4347826086956524E-5</v>
      </c>
      <c r="M34" s="45">
        <f t="shared" si="7"/>
        <v>6</v>
      </c>
      <c r="N34" s="43">
        <f t="shared" si="8"/>
        <v>2.5000000000000001E-2</v>
      </c>
      <c r="O34" s="45">
        <f t="shared" si="9"/>
        <v>7</v>
      </c>
      <c r="P34" s="46">
        <v>2</v>
      </c>
      <c r="Q34" s="42">
        <f t="shared" si="10"/>
        <v>9200</v>
      </c>
      <c r="R34" s="43">
        <f t="shared" si="11"/>
        <v>1.2347601075851851E-2</v>
      </c>
      <c r="S34" s="47">
        <f t="shared" si="16"/>
        <v>1.2347601075851851E-2</v>
      </c>
      <c r="T34" s="45">
        <f t="shared" si="12"/>
        <v>33</v>
      </c>
      <c r="U34" s="48">
        <v>0</v>
      </c>
      <c r="V34" s="44">
        <f t="shared" si="13"/>
        <v>1</v>
      </c>
      <c r="W34" s="49">
        <f t="shared" si="14"/>
        <v>74</v>
      </c>
      <c r="X34" s="50">
        <f t="shared" si="15"/>
        <v>31</v>
      </c>
    </row>
    <row r="35" spans="1:24" ht="37.5" customHeight="1" x14ac:dyDescent="0.25">
      <c r="A35" s="41" t="s">
        <v>43</v>
      </c>
      <c r="B35" s="42">
        <v>11531</v>
      </c>
      <c r="C35" s="42">
        <v>459</v>
      </c>
      <c r="D35" s="43">
        <f t="shared" si="0"/>
        <v>3.9805741045876336E-2</v>
      </c>
      <c r="E35" s="44">
        <f t="shared" si="1"/>
        <v>24</v>
      </c>
      <c r="F35" s="42">
        <v>4</v>
      </c>
      <c r="G35" s="43">
        <f t="shared" si="2"/>
        <v>8.7145969498910684E-3</v>
      </c>
      <c r="H35" s="44">
        <f t="shared" si="3"/>
        <v>6</v>
      </c>
      <c r="I35" s="43">
        <f t="shared" si="4"/>
        <v>3.4689098950654759E-4</v>
      </c>
      <c r="J35" s="44">
        <f t="shared" si="5"/>
        <v>6</v>
      </c>
      <c r="K35" s="42">
        <v>0</v>
      </c>
      <c r="L35" s="43">
        <f t="shared" si="6"/>
        <v>0</v>
      </c>
      <c r="M35" s="45">
        <f t="shared" si="7"/>
        <v>1</v>
      </c>
      <c r="N35" s="43">
        <f t="shared" si="8"/>
        <v>0</v>
      </c>
      <c r="O35" s="45">
        <f t="shared" si="9"/>
        <v>1</v>
      </c>
      <c r="P35" s="46">
        <v>1</v>
      </c>
      <c r="Q35" s="42">
        <f t="shared" si="10"/>
        <v>11531</v>
      </c>
      <c r="R35" s="43">
        <f t="shared" si="11"/>
        <v>1.5476107391918226E-2</v>
      </c>
      <c r="S35" s="47">
        <f t="shared" si="16"/>
        <v>1.5476107391918226E-2</v>
      </c>
      <c r="T35" s="45">
        <f t="shared" si="12"/>
        <v>30</v>
      </c>
      <c r="U35" s="48">
        <v>0</v>
      </c>
      <c r="V35" s="44">
        <f t="shared" si="13"/>
        <v>1</v>
      </c>
      <c r="W35" s="49">
        <f t="shared" si="14"/>
        <v>69</v>
      </c>
      <c r="X35" s="50">
        <f t="shared" si="15"/>
        <v>32</v>
      </c>
    </row>
    <row r="36" spans="1:24" ht="37.5" customHeight="1" x14ac:dyDescent="0.25">
      <c r="A36" s="41" t="s">
        <v>54</v>
      </c>
      <c r="B36" s="42">
        <v>21814</v>
      </c>
      <c r="C36" s="42">
        <v>312</v>
      </c>
      <c r="D36" s="43">
        <f t="shared" si="0"/>
        <v>1.4302741358760428E-2</v>
      </c>
      <c r="E36" s="44">
        <f t="shared" si="1"/>
        <v>2</v>
      </c>
      <c r="F36" s="42">
        <v>47</v>
      </c>
      <c r="G36" s="43">
        <f t="shared" si="2"/>
        <v>0.15064102564102563</v>
      </c>
      <c r="H36" s="44">
        <f t="shared" si="3"/>
        <v>20</v>
      </c>
      <c r="I36" s="43">
        <f t="shared" si="4"/>
        <v>2.1545796277619876E-3</v>
      </c>
      <c r="J36" s="44">
        <f t="shared" si="5"/>
        <v>8</v>
      </c>
      <c r="K36" s="42">
        <v>4</v>
      </c>
      <c r="L36" s="43">
        <f t="shared" si="6"/>
        <v>1.8336847895846704E-4</v>
      </c>
      <c r="M36" s="45">
        <f t="shared" si="7"/>
        <v>10</v>
      </c>
      <c r="N36" s="43">
        <f t="shared" si="8"/>
        <v>8.5106382978723402E-2</v>
      </c>
      <c r="O36" s="45">
        <f t="shared" si="9"/>
        <v>13</v>
      </c>
      <c r="P36" s="46">
        <v>1</v>
      </c>
      <c r="Q36" s="42">
        <f t="shared" si="10"/>
        <v>21814</v>
      </c>
      <c r="R36" s="43">
        <f t="shared" si="11"/>
        <v>2.9277235855286115E-2</v>
      </c>
      <c r="S36" s="47">
        <f t="shared" si="16"/>
        <v>2.9277235855286115E-2</v>
      </c>
      <c r="T36" s="45">
        <f t="shared" si="12"/>
        <v>14</v>
      </c>
      <c r="U36" s="48">
        <v>0</v>
      </c>
      <c r="V36" s="44">
        <f t="shared" si="13"/>
        <v>1</v>
      </c>
      <c r="W36" s="49">
        <f t="shared" si="14"/>
        <v>68</v>
      </c>
      <c r="X36" s="50">
        <f t="shared" si="15"/>
        <v>33</v>
      </c>
    </row>
    <row r="37" spans="1:24" ht="37.5" customHeight="1" x14ac:dyDescent="0.25">
      <c r="A37" s="41" t="s">
        <v>35</v>
      </c>
      <c r="B37" s="42">
        <v>10799</v>
      </c>
      <c r="C37" s="42">
        <v>319</v>
      </c>
      <c r="D37" s="43">
        <f t="shared" si="0"/>
        <v>2.9539772201129733E-2</v>
      </c>
      <c r="E37" s="44">
        <f t="shared" si="1"/>
        <v>16</v>
      </c>
      <c r="F37" s="42">
        <v>0</v>
      </c>
      <c r="G37" s="43">
        <f t="shared" si="2"/>
        <v>0</v>
      </c>
      <c r="H37" s="44">
        <f t="shared" si="3"/>
        <v>1</v>
      </c>
      <c r="I37" s="43">
        <f t="shared" si="4"/>
        <v>0</v>
      </c>
      <c r="J37" s="44">
        <f t="shared" si="5"/>
        <v>1</v>
      </c>
      <c r="K37" s="42">
        <v>0</v>
      </c>
      <c r="L37" s="43">
        <f t="shared" si="6"/>
        <v>0</v>
      </c>
      <c r="M37" s="45">
        <f t="shared" si="7"/>
        <v>1</v>
      </c>
      <c r="N37" s="43">
        <v>0</v>
      </c>
      <c r="O37" s="45">
        <f t="shared" si="9"/>
        <v>1</v>
      </c>
      <c r="P37" s="46">
        <v>1</v>
      </c>
      <c r="Q37" s="42">
        <f t="shared" si="10"/>
        <v>10799</v>
      </c>
      <c r="R37" s="43">
        <f t="shared" si="11"/>
        <v>1.449366782805697E-2</v>
      </c>
      <c r="S37" s="47">
        <f t="shared" si="16"/>
        <v>1.449366782805697E-2</v>
      </c>
      <c r="T37" s="45">
        <f t="shared" si="12"/>
        <v>32</v>
      </c>
      <c r="U37" s="48">
        <v>0</v>
      </c>
      <c r="V37" s="44">
        <f t="shared" si="13"/>
        <v>1</v>
      </c>
      <c r="W37" s="49">
        <f t="shared" si="14"/>
        <v>53</v>
      </c>
      <c r="X37" s="50">
        <f t="shared" si="15"/>
        <v>34</v>
      </c>
    </row>
    <row r="38" spans="1:24" ht="37.5" customHeight="1" x14ac:dyDescent="0.25">
      <c r="A38" s="41" t="s">
        <v>47</v>
      </c>
      <c r="B38" s="42">
        <v>13809</v>
      </c>
      <c r="C38" s="42">
        <v>300</v>
      </c>
      <c r="D38" s="43">
        <f t="shared" si="0"/>
        <v>2.1724961981316532E-2</v>
      </c>
      <c r="E38" s="44">
        <f t="shared" si="1"/>
        <v>7</v>
      </c>
      <c r="F38" s="42">
        <v>0</v>
      </c>
      <c r="G38" s="43">
        <f t="shared" si="2"/>
        <v>0</v>
      </c>
      <c r="H38" s="44">
        <f t="shared" si="3"/>
        <v>1</v>
      </c>
      <c r="I38" s="43">
        <f t="shared" si="4"/>
        <v>0</v>
      </c>
      <c r="J38" s="44">
        <f t="shared" si="5"/>
        <v>1</v>
      </c>
      <c r="K38" s="42">
        <v>0</v>
      </c>
      <c r="L38" s="43">
        <f t="shared" si="6"/>
        <v>0</v>
      </c>
      <c r="M38" s="45">
        <f t="shared" si="7"/>
        <v>1</v>
      </c>
      <c r="N38" s="43">
        <v>0</v>
      </c>
      <c r="O38" s="45">
        <f t="shared" si="9"/>
        <v>1</v>
      </c>
      <c r="P38" s="46">
        <v>1</v>
      </c>
      <c r="Q38" s="42">
        <f t="shared" si="10"/>
        <v>13809</v>
      </c>
      <c r="R38" s="43">
        <f t="shared" si="11"/>
        <v>1.8533480788743284E-2</v>
      </c>
      <c r="S38" s="47">
        <f t="shared" si="16"/>
        <v>1.8533480788743284E-2</v>
      </c>
      <c r="T38" s="45">
        <f t="shared" si="12"/>
        <v>25</v>
      </c>
      <c r="U38" s="48">
        <v>0</v>
      </c>
      <c r="V38" s="44">
        <f t="shared" si="13"/>
        <v>1</v>
      </c>
      <c r="W38" s="49">
        <f t="shared" si="14"/>
        <v>37</v>
      </c>
      <c r="X38" s="50">
        <f t="shared" si="15"/>
        <v>35</v>
      </c>
    </row>
    <row r="39" spans="1:24" ht="37.5" customHeight="1" x14ac:dyDescent="0.25">
      <c r="A39" s="41" t="s">
        <v>37</v>
      </c>
      <c r="B39" s="42">
        <v>13160</v>
      </c>
      <c r="C39" s="42">
        <v>191</v>
      </c>
      <c r="D39" s="43">
        <f t="shared" si="0"/>
        <v>1.4513677811550153E-2</v>
      </c>
      <c r="E39" s="44">
        <f t="shared" si="1"/>
        <v>3</v>
      </c>
      <c r="F39" s="42">
        <v>0</v>
      </c>
      <c r="G39" s="43">
        <f t="shared" si="2"/>
        <v>0</v>
      </c>
      <c r="H39" s="44">
        <f t="shared" si="3"/>
        <v>1</v>
      </c>
      <c r="I39" s="43">
        <f t="shared" si="4"/>
        <v>0</v>
      </c>
      <c r="J39" s="44">
        <f t="shared" si="5"/>
        <v>1</v>
      </c>
      <c r="K39" s="42">
        <v>0</v>
      </c>
      <c r="L39" s="43">
        <f t="shared" si="6"/>
        <v>0</v>
      </c>
      <c r="M39" s="45">
        <f t="shared" si="7"/>
        <v>1</v>
      </c>
      <c r="N39" s="43">
        <v>0</v>
      </c>
      <c r="O39" s="45">
        <f t="shared" si="9"/>
        <v>1</v>
      </c>
      <c r="P39" s="46">
        <v>1</v>
      </c>
      <c r="Q39" s="42">
        <f t="shared" si="10"/>
        <v>13160</v>
      </c>
      <c r="R39" s="43">
        <f t="shared" si="11"/>
        <v>1.7662438060675037E-2</v>
      </c>
      <c r="S39" s="47">
        <f t="shared" si="16"/>
        <v>1.7662438060675037E-2</v>
      </c>
      <c r="T39" s="45">
        <f t="shared" si="12"/>
        <v>27</v>
      </c>
      <c r="U39" s="48">
        <v>0</v>
      </c>
      <c r="V39" s="44">
        <f t="shared" si="13"/>
        <v>1</v>
      </c>
      <c r="W39" s="49">
        <f t="shared" si="14"/>
        <v>35</v>
      </c>
      <c r="X39" s="50">
        <f t="shared" si="15"/>
        <v>36</v>
      </c>
    </row>
    <row r="40" spans="1:24" ht="37.5" customHeight="1" x14ac:dyDescent="0.25">
      <c r="A40" s="41" t="s">
        <v>42</v>
      </c>
      <c r="B40" s="42">
        <v>8832</v>
      </c>
      <c r="C40" s="42">
        <v>33</v>
      </c>
      <c r="D40" s="43">
        <f t="shared" si="0"/>
        <v>3.736413043478261E-3</v>
      </c>
      <c r="E40" s="44">
        <f t="shared" si="1"/>
        <v>1</v>
      </c>
      <c r="F40" s="42">
        <v>0</v>
      </c>
      <c r="G40" s="43">
        <f t="shared" si="2"/>
        <v>0</v>
      </c>
      <c r="H40" s="44">
        <f t="shared" si="3"/>
        <v>1</v>
      </c>
      <c r="I40" s="43">
        <f t="shared" si="4"/>
        <v>0</v>
      </c>
      <c r="J40" s="44">
        <f t="shared" si="5"/>
        <v>1</v>
      </c>
      <c r="K40" s="42">
        <v>0</v>
      </c>
      <c r="L40" s="43">
        <f t="shared" si="6"/>
        <v>0</v>
      </c>
      <c r="M40" s="45">
        <f t="shared" si="7"/>
        <v>1</v>
      </c>
      <c r="N40" s="43">
        <v>0</v>
      </c>
      <c r="O40" s="45">
        <f t="shared" si="9"/>
        <v>1</v>
      </c>
      <c r="P40" s="46">
        <v>0</v>
      </c>
      <c r="Q40" s="42">
        <f t="shared" si="10"/>
        <v>0</v>
      </c>
      <c r="R40" s="43">
        <f t="shared" si="11"/>
        <v>0</v>
      </c>
      <c r="S40" s="47">
        <f t="shared" si="16"/>
        <v>1</v>
      </c>
      <c r="T40" s="45">
        <f t="shared" si="12"/>
        <v>0</v>
      </c>
      <c r="U40" s="48">
        <v>0</v>
      </c>
      <c r="V40" s="44">
        <f t="shared" si="13"/>
        <v>1</v>
      </c>
      <c r="W40" s="49">
        <f t="shared" si="14"/>
        <v>6</v>
      </c>
      <c r="X40" s="50">
        <f t="shared" si="15"/>
        <v>37</v>
      </c>
    </row>
    <row r="41" spans="1:24" ht="37.5" customHeight="1" x14ac:dyDescent="0.25">
      <c r="A41" s="52" t="s">
        <v>17</v>
      </c>
      <c r="B41" s="53">
        <f>SUM(B4:B40)</f>
        <v>2968172</v>
      </c>
      <c r="C41" s="53">
        <f>SUM(C4:C40)</f>
        <v>103886</v>
      </c>
      <c r="D41" s="43"/>
      <c r="E41" s="44"/>
      <c r="F41" s="53">
        <f>SUM(F4:F40)</f>
        <v>15821</v>
      </c>
      <c r="G41" s="43"/>
      <c r="H41" s="44"/>
      <c r="I41" s="43"/>
      <c r="J41" s="44"/>
      <c r="K41" s="53">
        <f>SUM(K4:K40)</f>
        <v>4082</v>
      </c>
      <c r="L41" s="43"/>
      <c r="M41" s="45"/>
      <c r="N41" s="43"/>
      <c r="O41" s="45"/>
      <c r="P41" s="53">
        <f>SUM(P4:P40)</f>
        <v>108</v>
      </c>
      <c r="Q41" s="42"/>
      <c r="R41" s="43"/>
      <c r="S41" s="47"/>
      <c r="T41" s="45"/>
      <c r="U41" s="54">
        <f>SUM(U4:U40)</f>
        <v>1814</v>
      </c>
      <c r="V41" s="44"/>
      <c r="W41" s="49"/>
      <c r="X41" s="50"/>
    </row>
    <row r="42" spans="1:24" ht="18.75" customHeight="1" x14ac:dyDescent="0.25">
      <c r="A42" s="64"/>
      <c r="B42" s="58"/>
      <c r="C42" s="58"/>
      <c r="D42" s="57"/>
      <c r="E42" s="58"/>
      <c r="F42" s="58"/>
      <c r="G42" s="57"/>
      <c r="H42" s="58"/>
      <c r="I42" s="57"/>
      <c r="J42" s="58"/>
      <c r="K42" s="58"/>
      <c r="L42" s="57"/>
      <c r="M42" s="59"/>
      <c r="N42" s="57"/>
      <c r="O42" s="59"/>
      <c r="P42" s="58"/>
      <c r="Q42" s="56"/>
      <c r="R42" s="57"/>
      <c r="S42" s="61"/>
      <c r="T42" s="59"/>
      <c r="U42" s="58"/>
      <c r="V42" s="58"/>
      <c r="W42" s="56"/>
      <c r="X42" s="62"/>
    </row>
    <row r="43" spans="1:24" ht="37.5" customHeight="1" x14ac:dyDescent="0.25">
      <c r="A43" s="55" t="s">
        <v>63</v>
      </c>
      <c r="B43" s="56"/>
      <c r="C43" s="56"/>
      <c r="D43" s="57"/>
      <c r="E43" s="58"/>
      <c r="F43" s="56"/>
      <c r="G43" s="57"/>
      <c r="H43" s="58"/>
      <c r="I43" s="57"/>
      <c r="J43" s="58"/>
      <c r="K43" s="56"/>
      <c r="L43" s="57"/>
      <c r="M43" s="59"/>
      <c r="N43" s="57"/>
      <c r="O43" s="59"/>
      <c r="P43" s="60"/>
      <c r="Q43" s="56"/>
      <c r="R43" s="67" t="s">
        <v>64</v>
      </c>
      <c r="S43" s="67"/>
      <c r="T43" s="67"/>
      <c r="U43" s="67"/>
      <c r="V43" s="67"/>
      <c r="W43" s="67"/>
      <c r="X43" s="67"/>
    </row>
    <row r="45" spans="1:24" ht="37.5" customHeight="1" x14ac:dyDescent="0.25">
      <c r="A45" s="3"/>
      <c r="B45" s="56"/>
      <c r="C45" s="56"/>
      <c r="D45" s="57"/>
      <c r="E45" s="58"/>
      <c r="F45" s="56"/>
      <c r="G45" s="57"/>
      <c r="H45" s="58"/>
      <c r="I45" s="57"/>
      <c r="J45" s="58"/>
      <c r="K45" s="56"/>
      <c r="L45" s="57"/>
      <c r="M45" s="59"/>
      <c r="N45" s="57"/>
      <c r="O45" s="59"/>
      <c r="P45" s="60"/>
      <c r="Q45" s="56"/>
      <c r="R45" s="57"/>
      <c r="S45" s="61"/>
      <c r="T45" s="59"/>
      <c r="U45" s="56"/>
      <c r="V45" s="58"/>
      <c r="W45" s="56"/>
      <c r="X45" s="62"/>
    </row>
    <row r="46" spans="1:24" ht="37.5" customHeight="1" x14ac:dyDescent="0.25">
      <c r="A46" s="3"/>
      <c r="B46" s="56"/>
      <c r="C46" s="56"/>
      <c r="D46" s="57"/>
      <c r="E46" s="58"/>
      <c r="F46" s="56"/>
      <c r="G46" s="57"/>
      <c r="H46" s="58"/>
      <c r="I46" s="57"/>
      <c r="J46" s="58"/>
      <c r="K46" s="56"/>
      <c r="L46" s="57"/>
      <c r="M46" s="59"/>
      <c r="N46" s="57"/>
      <c r="O46" s="59"/>
      <c r="P46" s="60"/>
      <c r="Q46" s="56"/>
      <c r="R46" s="57"/>
      <c r="S46" s="61"/>
      <c r="T46" s="59"/>
      <c r="U46" s="56"/>
      <c r="V46" s="58"/>
      <c r="W46" s="56"/>
      <c r="X46" s="62"/>
    </row>
    <row r="47" spans="1:24" ht="37.5" customHeight="1" x14ac:dyDescent="0.25">
      <c r="A47" s="3"/>
      <c r="B47" s="56"/>
      <c r="C47" s="56"/>
      <c r="D47" s="57"/>
      <c r="E47" s="58"/>
      <c r="F47" s="56"/>
      <c r="G47" s="57"/>
      <c r="H47" s="58"/>
      <c r="I47" s="57"/>
      <c r="J47" s="58"/>
      <c r="K47" s="56"/>
      <c r="L47" s="57"/>
      <c r="M47" s="59"/>
      <c r="N47" s="57"/>
      <c r="O47" s="59"/>
      <c r="P47" s="60"/>
      <c r="Q47" s="56"/>
      <c r="R47" s="57"/>
      <c r="S47" s="61"/>
      <c r="T47" s="59"/>
      <c r="U47" s="56"/>
      <c r="V47" s="58"/>
      <c r="W47" s="56"/>
      <c r="X47" s="62"/>
    </row>
    <row r="48" spans="1:24" ht="37.5" customHeight="1" x14ac:dyDescent="0.25">
      <c r="A48" s="3"/>
      <c r="B48" s="56"/>
      <c r="C48" s="56"/>
      <c r="D48" s="57"/>
      <c r="E48" s="58"/>
      <c r="F48" s="56"/>
      <c r="G48" s="57"/>
      <c r="H48" s="58"/>
      <c r="I48" s="57"/>
      <c r="J48" s="58"/>
      <c r="K48" s="56"/>
      <c r="L48" s="57"/>
      <c r="M48" s="59"/>
      <c r="N48" s="57"/>
      <c r="O48" s="59"/>
      <c r="P48" s="60"/>
      <c r="Q48" s="56"/>
      <c r="R48" s="57"/>
      <c r="S48" s="61"/>
      <c r="T48" s="59"/>
      <c r="U48" s="56"/>
      <c r="V48" s="58"/>
      <c r="W48" s="56"/>
      <c r="X48" s="62"/>
    </row>
    <row r="49" spans="1:240" ht="37.5" customHeight="1" x14ac:dyDescent="0.25">
      <c r="A49" s="3"/>
      <c r="B49" s="56"/>
      <c r="C49" s="56"/>
      <c r="D49" s="57"/>
      <c r="E49" s="58"/>
      <c r="F49" s="56"/>
      <c r="G49" s="57"/>
      <c r="H49" s="58"/>
      <c r="I49" s="57"/>
      <c r="J49" s="58"/>
      <c r="K49" s="56"/>
      <c r="L49" s="57"/>
      <c r="M49" s="59"/>
      <c r="N49" s="57"/>
      <c r="O49" s="59"/>
      <c r="P49" s="60"/>
      <c r="Q49" s="56"/>
      <c r="R49" s="57"/>
      <c r="S49" s="61"/>
      <c r="T49" s="59"/>
      <c r="U49" s="56"/>
      <c r="V49" s="58"/>
      <c r="W49" s="56"/>
      <c r="X49" s="62"/>
    </row>
    <row r="50" spans="1:240" ht="37.5" customHeight="1" x14ac:dyDescent="0.25">
      <c r="A50" s="3"/>
      <c r="B50" s="56"/>
      <c r="C50" s="56"/>
      <c r="D50" s="57"/>
      <c r="E50" s="58"/>
      <c r="F50" s="56"/>
      <c r="G50" s="57"/>
      <c r="H50" s="58"/>
      <c r="I50" s="57"/>
      <c r="J50" s="58"/>
      <c r="K50" s="56"/>
      <c r="L50" s="57"/>
      <c r="M50" s="59"/>
      <c r="N50" s="57"/>
      <c r="O50" s="59"/>
      <c r="P50" s="60"/>
      <c r="Q50" s="56"/>
      <c r="R50" s="57"/>
      <c r="S50" s="61"/>
      <c r="T50" s="59"/>
      <c r="U50" s="56"/>
      <c r="V50" s="58"/>
      <c r="W50" s="56"/>
      <c r="X50" s="62"/>
    </row>
    <row r="51" spans="1:240" ht="37.5" customHeight="1" x14ac:dyDescent="0.25">
      <c r="A51" s="3" t="s">
        <v>17</v>
      </c>
      <c r="B51" s="56"/>
      <c r="C51" s="56"/>
      <c r="D51" s="57"/>
      <c r="E51" s="58"/>
      <c r="F51" s="56"/>
      <c r="G51" s="57"/>
      <c r="H51" s="58"/>
      <c r="I51" s="57"/>
      <c r="J51" s="58"/>
      <c r="K51" s="56"/>
      <c r="L51" s="57"/>
      <c r="M51" s="59"/>
      <c r="N51" s="57"/>
      <c r="O51" s="59"/>
      <c r="P51" s="60"/>
      <c r="Q51" s="56"/>
      <c r="R51" s="57"/>
      <c r="S51" s="61"/>
      <c r="T51" s="59"/>
      <c r="U51" s="56"/>
      <c r="V51" s="58"/>
      <c r="W51" s="56"/>
      <c r="X51" s="62"/>
    </row>
    <row r="52" spans="1:240" ht="37.5" customHeight="1" x14ac:dyDescent="0.25">
      <c r="A52" s="3"/>
      <c r="B52" s="56"/>
      <c r="C52" s="56"/>
      <c r="D52" s="57"/>
      <c r="E52" s="58"/>
      <c r="F52" s="56"/>
      <c r="G52" s="57"/>
      <c r="H52" s="58"/>
      <c r="I52" s="57"/>
      <c r="J52" s="58"/>
      <c r="K52" s="56"/>
      <c r="L52" s="57"/>
      <c r="M52" s="59"/>
      <c r="N52" s="57"/>
      <c r="O52" s="59"/>
      <c r="P52" s="60"/>
      <c r="Q52" s="56"/>
      <c r="R52" s="57"/>
      <c r="S52" s="61"/>
      <c r="T52" s="59"/>
      <c r="U52" s="56"/>
      <c r="V52" s="58"/>
      <c r="W52" s="56"/>
      <c r="X52" s="62"/>
    </row>
    <row r="53" spans="1:240" ht="37.5" customHeight="1" x14ac:dyDescent="0.25">
      <c r="A53" s="3"/>
      <c r="B53" s="56"/>
      <c r="C53" s="56"/>
      <c r="D53" s="57"/>
      <c r="E53" s="58"/>
      <c r="F53" s="56"/>
      <c r="G53" s="57"/>
      <c r="H53" s="58"/>
      <c r="I53" s="57"/>
      <c r="J53" s="58"/>
      <c r="K53" s="56"/>
      <c r="L53" s="57"/>
      <c r="M53" s="59"/>
      <c r="N53" s="57"/>
      <c r="O53" s="59"/>
      <c r="P53" s="60"/>
      <c r="Q53" s="56"/>
      <c r="R53" s="57"/>
      <c r="S53" s="61"/>
      <c r="T53" s="59"/>
      <c r="U53" s="56"/>
      <c r="V53" s="58"/>
      <c r="W53" s="56"/>
      <c r="X53" s="62"/>
    </row>
    <row r="54" spans="1:240" s="17" customFormat="1" ht="37.5" customHeight="1" x14ac:dyDescent="0.25">
      <c r="A54" s="3"/>
      <c r="B54" s="56"/>
      <c r="C54" s="56"/>
      <c r="D54" s="57"/>
      <c r="E54" s="58"/>
      <c r="F54" s="56"/>
      <c r="G54" s="57"/>
      <c r="H54" s="58"/>
      <c r="I54" s="57"/>
      <c r="J54" s="58"/>
      <c r="K54" s="56"/>
      <c r="L54" s="57"/>
      <c r="M54" s="59"/>
      <c r="N54" s="57"/>
      <c r="O54" s="59"/>
      <c r="P54" s="60"/>
      <c r="Q54" s="56"/>
      <c r="R54" s="57"/>
      <c r="S54" s="61"/>
      <c r="T54" s="59"/>
      <c r="U54" s="56"/>
      <c r="V54" s="58"/>
      <c r="W54" s="56"/>
      <c r="X54" s="62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</row>
    <row r="55" spans="1:240" ht="37.5" customHeight="1" x14ac:dyDescent="0.25">
      <c r="A55" s="3"/>
      <c r="B55" s="56"/>
      <c r="C55" s="56"/>
      <c r="D55" s="57"/>
      <c r="E55" s="58"/>
      <c r="F55" s="56"/>
      <c r="G55" s="57"/>
      <c r="H55" s="58"/>
      <c r="I55" s="57"/>
      <c r="J55" s="58"/>
      <c r="K55" s="56"/>
      <c r="L55" s="57"/>
      <c r="M55" s="59"/>
      <c r="N55" s="57"/>
      <c r="O55" s="59"/>
      <c r="P55" s="60"/>
      <c r="Q55" s="56"/>
      <c r="R55" s="57"/>
      <c r="S55" s="61"/>
      <c r="T55" s="59"/>
      <c r="U55" s="56"/>
      <c r="V55" s="58"/>
      <c r="W55" s="56"/>
      <c r="X55" s="62"/>
    </row>
    <row r="56" spans="1:240" s="13" customFormat="1" ht="37.5" customHeight="1" x14ac:dyDescent="0.25">
      <c r="A56" s="3"/>
      <c r="B56" s="56"/>
      <c r="C56" s="56"/>
      <c r="D56" s="57"/>
      <c r="E56" s="58"/>
      <c r="F56" s="56"/>
      <c r="G56" s="57"/>
      <c r="H56" s="58"/>
      <c r="I56" s="57"/>
      <c r="J56" s="58"/>
      <c r="K56" s="56"/>
      <c r="L56" s="57"/>
      <c r="M56" s="59"/>
      <c r="N56" s="57"/>
      <c r="O56" s="59"/>
      <c r="P56" s="60"/>
      <c r="Q56" s="56"/>
      <c r="R56" s="57"/>
      <c r="S56" s="61"/>
      <c r="T56" s="59"/>
      <c r="U56" s="56"/>
      <c r="V56" s="58"/>
      <c r="W56" s="56"/>
      <c r="X56" s="62"/>
    </row>
    <row r="57" spans="1:240" ht="37.5" customHeight="1" x14ac:dyDescent="0.25">
      <c r="A57" s="3"/>
      <c r="B57" s="56"/>
      <c r="C57" s="56"/>
      <c r="D57" s="57"/>
      <c r="E57" s="58"/>
      <c r="F57" s="56"/>
      <c r="G57" s="57"/>
      <c r="H57" s="58"/>
      <c r="I57" s="57"/>
      <c r="J57" s="58"/>
      <c r="K57" s="56"/>
      <c r="L57" s="57"/>
      <c r="M57" s="59"/>
      <c r="N57" s="57"/>
      <c r="O57" s="59"/>
      <c r="P57" s="60"/>
      <c r="Q57" s="56"/>
      <c r="R57" s="57"/>
      <c r="S57" s="61"/>
      <c r="T57" s="59"/>
      <c r="U57" s="56"/>
      <c r="V57" s="58"/>
      <c r="W57" s="56"/>
      <c r="X57" s="62"/>
    </row>
    <row r="58" spans="1:240" ht="37.5" customHeight="1" x14ac:dyDescent="0.25">
      <c r="A58" s="3"/>
      <c r="B58" s="56"/>
      <c r="C58" s="56"/>
      <c r="D58" s="57"/>
      <c r="E58" s="58"/>
      <c r="F58" s="56"/>
      <c r="G58" s="57"/>
      <c r="H58" s="58"/>
      <c r="I58" s="57"/>
      <c r="J58" s="58"/>
      <c r="K58" s="56"/>
      <c r="L58" s="57"/>
      <c r="M58" s="59"/>
      <c r="N58" s="57"/>
      <c r="O58" s="59"/>
      <c r="P58" s="60"/>
      <c r="Q58" s="56"/>
      <c r="R58" s="57"/>
      <c r="S58" s="61"/>
      <c r="T58" s="59"/>
      <c r="U58" s="56"/>
      <c r="V58" s="58"/>
      <c r="W58" s="56"/>
      <c r="X58" s="62"/>
    </row>
    <row r="59" spans="1:240" ht="37.5" customHeight="1" x14ac:dyDescent="0.25">
      <c r="A59" s="3"/>
      <c r="B59" s="56"/>
      <c r="C59" s="56"/>
      <c r="D59" s="57"/>
      <c r="E59" s="58"/>
      <c r="F59" s="56"/>
      <c r="G59" s="57"/>
      <c r="H59" s="58"/>
      <c r="I59" s="57"/>
      <c r="J59" s="58"/>
      <c r="K59" s="56"/>
      <c r="L59" s="57"/>
      <c r="M59" s="59"/>
      <c r="N59" s="57"/>
      <c r="O59" s="59"/>
      <c r="P59" s="60"/>
      <c r="Q59" s="56"/>
      <c r="R59" s="57"/>
      <c r="S59" s="61"/>
      <c r="T59" s="59"/>
      <c r="U59" s="56"/>
      <c r="V59" s="58"/>
      <c r="W59" s="56"/>
      <c r="X59" s="62"/>
    </row>
    <row r="60" spans="1:240" s="17" customFormat="1" ht="37.5" customHeight="1" x14ac:dyDescent="0.25">
      <c r="A60" s="15"/>
      <c r="B60" s="56"/>
      <c r="C60" s="56"/>
      <c r="D60" s="57"/>
      <c r="E60" s="58"/>
      <c r="F60" s="56"/>
      <c r="G60" s="57"/>
      <c r="H60" s="58"/>
      <c r="I60" s="57"/>
      <c r="J60" s="58"/>
      <c r="K60" s="56"/>
      <c r="L60" s="57"/>
      <c r="M60" s="59"/>
      <c r="N60" s="57"/>
      <c r="O60" s="59"/>
      <c r="P60" s="60"/>
      <c r="Q60" s="56"/>
      <c r="R60" s="57"/>
      <c r="S60" s="61"/>
      <c r="T60" s="59"/>
      <c r="U60" s="56"/>
      <c r="V60" s="58"/>
      <c r="W60" s="56"/>
      <c r="X60" s="62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  <c r="GD60" s="13"/>
      <c r="GE60" s="13"/>
      <c r="GF60" s="13"/>
      <c r="GG60" s="13"/>
      <c r="GH60" s="13"/>
      <c r="GI60" s="13"/>
      <c r="GJ60" s="13"/>
      <c r="GK60" s="13"/>
      <c r="GL60" s="13"/>
      <c r="GM60" s="13"/>
      <c r="GN60" s="13"/>
      <c r="GO60" s="13"/>
      <c r="GP60" s="13"/>
      <c r="GQ60" s="13"/>
      <c r="GR60" s="13"/>
      <c r="GS60" s="13"/>
      <c r="GT60" s="13"/>
      <c r="GU60" s="13"/>
      <c r="GV60" s="13"/>
      <c r="GW60" s="13"/>
      <c r="GX60" s="13"/>
      <c r="GY60" s="13"/>
      <c r="GZ60" s="13"/>
      <c r="HA60" s="13"/>
      <c r="HB60" s="13"/>
      <c r="HC60" s="13"/>
      <c r="HD60" s="13"/>
      <c r="HE60" s="13"/>
      <c r="HF60" s="13"/>
      <c r="HG60" s="13"/>
      <c r="HH60" s="13"/>
      <c r="HI60" s="13"/>
      <c r="HJ60" s="13"/>
      <c r="HK60" s="13"/>
      <c r="HL60" s="13"/>
      <c r="HM60" s="13"/>
      <c r="HN60" s="13"/>
      <c r="HO60" s="13"/>
      <c r="HP60" s="13"/>
      <c r="HQ60" s="13"/>
      <c r="HR60" s="13"/>
      <c r="HS60" s="13"/>
      <c r="HT60" s="13"/>
      <c r="HU60" s="13"/>
      <c r="HV60" s="13"/>
      <c r="HW60" s="13"/>
      <c r="HX60" s="13"/>
      <c r="HY60" s="13"/>
      <c r="HZ60" s="13"/>
      <c r="IA60" s="13"/>
      <c r="IB60" s="13"/>
      <c r="IC60" s="13"/>
      <c r="ID60" s="13"/>
      <c r="IE60" s="13"/>
      <c r="IF60" s="13"/>
    </row>
    <row r="61" spans="1:240" s="17" customFormat="1" ht="37.5" customHeight="1" x14ac:dyDescent="0.25">
      <c r="A61" s="3"/>
      <c r="B61" s="56"/>
      <c r="C61" s="56"/>
      <c r="D61" s="57"/>
      <c r="E61" s="58"/>
      <c r="F61" s="56"/>
      <c r="G61" s="57"/>
      <c r="H61" s="58"/>
      <c r="I61" s="57"/>
      <c r="J61" s="58"/>
      <c r="K61" s="56"/>
      <c r="L61" s="57"/>
      <c r="M61" s="59"/>
      <c r="N61" s="57"/>
      <c r="O61" s="59"/>
      <c r="P61" s="60"/>
      <c r="Q61" s="56"/>
      <c r="R61" s="57"/>
      <c r="S61" s="61"/>
      <c r="T61" s="59"/>
      <c r="U61" s="56"/>
      <c r="V61" s="58"/>
      <c r="W61" s="56"/>
      <c r="X61" s="62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  <c r="GD61" s="13"/>
      <c r="GE61" s="13"/>
      <c r="GF61" s="13"/>
      <c r="GG61" s="13"/>
      <c r="GH61" s="13"/>
      <c r="GI61" s="13"/>
      <c r="GJ61" s="13"/>
      <c r="GK61" s="13"/>
      <c r="GL61" s="13"/>
      <c r="GM61" s="13"/>
      <c r="GN61" s="13"/>
      <c r="GO61" s="13"/>
      <c r="GP61" s="13"/>
      <c r="GQ61" s="13"/>
      <c r="GR61" s="13"/>
      <c r="GS61" s="13"/>
      <c r="GT61" s="13"/>
      <c r="GU61" s="13"/>
      <c r="GV61" s="13"/>
      <c r="GW61" s="13"/>
      <c r="GX61" s="13"/>
      <c r="GY61" s="13"/>
      <c r="GZ61" s="13"/>
      <c r="HA61" s="13"/>
      <c r="HB61" s="13"/>
      <c r="HC61" s="13"/>
      <c r="HD61" s="13"/>
      <c r="HE61" s="13"/>
      <c r="HF61" s="13"/>
      <c r="HG61" s="13"/>
      <c r="HH61" s="13"/>
      <c r="HI61" s="13"/>
      <c r="HJ61" s="13"/>
      <c r="HK61" s="13"/>
      <c r="HL61" s="13"/>
      <c r="HM61" s="13"/>
      <c r="HN61" s="13"/>
      <c r="HO61" s="13"/>
      <c r="HP61" s="13"/>
      <c r="HQ61" s="13"/>
      <c r="HR61" s="13"/>
      <c r="HS61" s="13"/>
      <c r="HT61" s="13"/>
      <c r="HU61" s="13"/>
      <c r="HV61" s="13"/>
      <c r="HW61" s="13"/>
      <c r="HX61" s="13"/>
      <c r="HY61" s="13"/>
      <c r="HZ61" s="13"/>
      <c r="IA61" s="13"/>
      <c r="IB61" s="13"/>
      <c r="IC61" s="13"/>
      <c r="ID61" s="13"/>
      <c r="IE61" s="13"/>
      <c r="IF61" s="13"/>
    </row>
    <row r="62" spans="1:240" ht="37.5" customHeight="1" x14ac:dyDescent="0.25">
      <c r="A62" s="3"/>
      <c r="B62" s="56"/>
      <c r="C62" s="56"/>
      <c r="D62" s="57"/>
      <c r="E62" s="58"/>
      <c r="F62" s="56"/>
      <c r="G62" s="57"/>
      <c r="H62" s="58"/>
      <c r="I62" s="57"/>
      <c r="J62" s="58"/>
      <c r="K62" s="56"/>
      <c r="L62" s="57"/>
      <c r="M62" s="59"/>
      <c r="N62" s="57"/>
      <c r="O62" s="59"/>
      <c r="P62" s="60"/>
      <c r="Q62" s="56"/>
      <c r="R62" s="57"/>
      <c r="S62" s="61"/>
      <c r="T62" s="59"/>
      <c r="U62" s="56"/>
      <c r="V62" s="58"/>
      <c r="W62" s="56"/>
      <c r="X62" s="62"/>
    </row>
    <row r="63" spans="1:240" s="17" customFormat="1" ht="37.5" customHeight="1" x14ac:dyDescent="0.25">
      <c r="A63" s="3"/>
      <c r="B63" s="56"/>
      <c r="C63" s="56"/>
      <c r="D63" s="57"/>
      <c r="E63" s="58"/>
      <c r="F63" s="56"/>
      <c r="G63" s="57"/>
      <c r="H63" s="58"/>
      <c r="I63" s="57"/>
      <c r="J63" s="58"/>
      <c r="K63" s="56"/>
      <c r="L63" s="57"/>
      <c r="M63" s="59"/>
      <c r="N63" s="57"/>
      <c r="O63" s="59"/>
      <c r="P63" s="60"/>
      <c r="Q63" s="56"/>
      <c r="R63" s="57"/>
      <c r="S63" s="61"/>
      <c r="T63" s="59"/>
      <c r="U63" s="56"/>
      <c r="V63" s="58"/>
      <c r="W63" s="56"/>
      <c r="X63" s="62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  <c r="GD63" s="13"/>
      <c r="GE63" s="13"/>
      <c r="GF63" s="13"/>
      <c r="GG63" s="13"/>
      <c r="GH63" s="13"/>
      <c r="GI63" s="13"/>
      <c r="GJ63" s="13"/>
      <c r="GK63" s="13"/>
      <c r="GL63" s="13"/>
      <c r="GM63" s="13"/>
      <c r="GN63" s="13"/>
      <c r="GO63" s="13"/>
      <c r="GP63" s="13"/>
      <c r="GQ63" s="13"/>
      <c r="GR63" s="13"/>
      <c r="GS63" s="13"/>
      <c r="GT63" s="13"/>
      <c r="GU63" s="13"/>
      <c r="GV63" s="13"/>
      <c r="GW63" s="13"/>
      <c r="GX63" s="13"/>
      <c r="GY63" s="13"/>
      <c r="GZ63" s="13"/>
      <c r="HA63" s="13"/>
      <c r="HB63" s="13"/>
      <c r="HC63" s="13"/>
      <c r="HD63" s="13"/>
      <c r="HE63" s="13"/>
      <c r="HF63" s="13"/>
      <c r="HG63" s="13"/>
      <c r="HH63" s="13"/>
      <c r="HI63" s="13"/>
      <c r="HJ63" s="13"/>
      <c r="HK63" s="13"/>
      <c r="HL63" s="13"/>
      <c r="HM63" s="13"/>
      <c r="HN63" s="13"/>
      <c r="HO63" s="13"/>
      <c r="HP63" s="13"/>
      <c r="HQ63" s="13"/>
      <c r="HR63" s="13"/>
      <c r="HS63" s="13"/>
      <c r="HT63" s="13"/>
      <c r="HU63" s="13"/>
      <c r="HV63" s="13"/>
      <c r="HW63" s="13"/>
      <c r="HX63" s="13"/>
      <c r="HY63" s="13"/>
      <c r="HZ63" s="13"/>
      <c r="IA63" s="13"/>
      <c r="IB63" s="13"/>
      <c r="IC63" s="13"/>
      <c r="ID63" s="13"/>
      <c r="IE63" s="13"/>
      <c r="IF63" s="13"/>
    </row>
    <row r="64" spans="1:240" ht="37.5" customHeight="1" x14ac:dyDescent="0.25">
      <c r="A64" s="3"/>
      <c r="B64" s="56"/>
      <c r="C64" s="56"/>
      <c r="D64" s="57"/>
      <c r="E64" s="58"/>
      <c r="F64" s="56"/>
      <c r="G64" s="57"/>
      <c r="H64" s="58"/>
      <c r="I64" s="57"/>
      <c r="J64" s="58"/>
      <c r="K64" s="56"/>
      <c r="L64" s="57"/>
      <c r="M64" s="59"/>
      <c r="N64" s="57"/>
      <c r="O64" s="59"/>
      <c r="P64" s="63"/>
      <c r="Q64" s="56"/>
      <c r="R64" s="57"/>
      <c r="S64" s="61"/>
      <c r="T64" s="59"/>
      <c r="U64" s="56"/>
      <c r="V64" s="58"/>
      <c r="W64" s="56"/>
      <c r="X64" s="62"/>
    </row>
    <row r="65" spans="1:24" ht="37.5" customHeight="1" x14ac:dyDescent="0.25">
      <c r="A65" s="3"/>
      <c r="B65" s="56"/>
      <c r="C65" s="56"/>
      <c r="D65" s="57"/>
      <c r="E65" s="58"/>
      <c r="F65" s="56"/>
      <c r="G65" s="57"/>
      <c r="H65" s="58"/>
      <c r="I65" s="57"/>
      <c r="J65" s="58"/>
      <c r="K65" s="56"/>
      <c r="L65" s="57"/>
      <c r="M65" s="59"/>
      <c r="N65" s="57"/>
      <c r="O65" s="59"/>
      <c r="P65" s="60"/>
      <c r="Q65" s="56"/>
      <c r="R65" s="57"/>
      <c r="S65" s="61"/>
      <c r="T65" s="59"/>
      <c r="U65" s="56"/>
      <c r="V65" s="58"/>
      <c r="W65" s="56"/>
      <c r="X65" s="62"/>
    </row>
    <row r="66" spans="1:24" ht="37.5" customHeight="1" x14ac:dyDescent="0.25">
      <c r="A66" s="3"/>
      <c r="B66" s="56"/>
      <c r="C66" s="56"/>
      <c r="D66" s="57"/>
      <c r="E66" s="58"/>
      <c r="F66" s="56"/>
      <c r="G66" s="57"/>
      <c r="H66" s="58"/>
      <c r="I66" s="57"/>
      <c r="J66" s="58"/>
      <c r="K66" s="56"/>
      <c r="L66" s="57"/>
      <c r="M66" s="59"/>
      <c r="N66" s="57"/>
      <c r="O66" s="59"/>
      <c r="P66" s="60"/>
      <c r="Q66" s="56"/>
      <c r="R66" s="57"/>
      <c r="S66" s="61"/>
      <c r="T66" s="59"/>
      <c r="U66" s="56"/>
      <c r="V66" s="58"/>
      <c r="W66" s="56"/>
      <c r="X66" s="62"/>
    </row>
    <row r="67" spans="1:24" ht="37.5" customHeight="1" x14ac:dyDescent="0.25">
      <c r="A67" s="3"/>
      <c r="B67" s="56"/>
      <c r="C67" s="56"/>
      <c r="D67" s="57"/>
      <c r="E67" s="58"/>
      <c r="F67" s="56"/>
      <c r="G67" s="57"/>
      <c r="H67" s="58"/>
      <c r="I67" s="57"/>
      <c r="J67" s="58"/>
      <c r="K67" s="56"/>
      <c r="L67" s="57"/>
      <c r="M67" s="59"/>
      <c r="N67" s="57"/>
      <c r="O67" s="59"/>
      <c r="P67" s="60"/>
      <c r="Q67" s="56"/>
      <c r="R67" s="57"/>
      <c r="S67" s="61"/>
      <c r="T67" s="59"/>
      <c r="U67" s="56"/>
      <c r="V67" s="58"/>
      <c r="W67" s="56"/>
      <c r="X67" s="62"/>
    </row>
    <row r="68" spans="1:24" ht="37.5" customHeight="1" x14ac:dyDescent="0.25">
      <c r="A68" s="3"/>
      <c r="B68" s="56"/>
      <c r="C68" s="56"/>
      <c r="D68" s="57"/>
      <c r="E68" s="58"/>
      <c r="F68" s="56"/>
      <c r="G68" s="57"/>
      <c r="H68" s="58"/>
      <c r="I68" s="57"/>
      <c r="J68" s="58"/>
      <c r="K68" s="56"/>
      <c r="L68" s="57"/>
      <c r="M68" s="59"/>
      <c r="N68" s="57"/>
      <c r="O68" s="59"/>
      <c r="P68" s="60"/>
      <c r="Q68" s="56"/>
      <c r="R68" s="57"/>
      <c r="S68" s="61"/>
      <c r="T68" s="59"/>
      <c r="U68" s="56"/>
      <c r="V68" s="58"/>
      <c r="W68" s="56"/>
      <c r="X68" s="62"/>
    </row>
    <row r="69" spans="1:24" ht="37.5" customHeight="1" x14ac:dyDescent="0.25">
      <c r="A69" s="3"/>
      <c r="B69" s="56"/>
      <c r="C69" s="56"/>
      <c r="D69" s="57"/>
      <c r="E69" s="58"/>
      <c r="F69" s="56"/>
      <c r="G69" s="57"/>
      <c r="H69" s="58"/>
      <c r="I69" s="57"/>
      <c r="J69" s="58"/>
      <c r="K69" s="56"/>
      <c r="L69" s="57"/>
      <c r="M69" s="59"/>
      <c r="N69" s="57"/>
      <c r="O69" s="59"/>
      <c r="P69" s="63"/>
      <c r="Q69" s="56"/>
      <c r="R69" s="57"/>
      <c r="S69" s="61"/>
      <c r="T69" s="59"/>
      <c r="U69" s="56"/>
      <c r="V69" s="58"/>
      <c r="W69" s="56"/>
      <c r="X69" s="62"/>
    </row>
    <row r="70" spans="1:24" ht="37.5" customHeight="1" x14ac:dyDescent="0.25">
      <c r="A70" s="3"/>
      <c r="B70" s="4"/>
      <c r="C70" s="4"/>
      <c r="D70" s="5"/>
      <c r="E70" s="6"/>
      <c r="F70" s="4"/>
      <c r="G70" s="5"/>
      <c r="H70" s="6"/>
      <c r="I70" s="5"/>
      <c r="J70" s="6"/>
      <c r="K70" s="4"/>
      <c r="L70" s="5"/>
      <c r="M70" s="7"/>
      <c r="N70" s="5"/>
      <c r="O70" s="7"/>
      <c r="P70" s="8"/>
      <c r="Q70" s="4"/>
      <c r="R70" s="5"/>
      <c r="S70" s="9"/>
      <c r="T70" s="7"/>
      <c r="U70" s="10"/>
      <c r="V70" s="6"/>
      <c r="W70" s="11"/>
      <c r="X70" s="12"/>
    </row>
    <row r="71" spans="1:24" ht="37.5" customHeight="1" x14ac:dyDescent="0.25">
      <c r="A71" s="3"/>
      <c r="B71" s="4"/>
      <c r="C71" s="4"/>
      <c r="D71" s="5"/>
      <c r="E71" s="6"/>
      <c r="F71" s="4"/>
      <c r="G71" s="5"/>
      <c r="H71" s="6"/>
      <c r="I71" s="5"/>
      <c r="J71" s="6"/>
      <c r="K71" s="4"/>
      <c r="L71" s="5"/>
      <c r="M71" s="7"/>
      <c r="N71" s="5"/>
      <c r="O71" s="7"/>
      <c r="P71" s="8"/>
      <c r="Q71" s="4"/>
      <c r="R71" s="5"/>
      <c r="S71" s="9"/>
      <c r="T71" s="7"/>
      <c r="U71" s="10"/>
      <c r="V71" s="6"/>
      <c r="W71" s="11"/>
      <c r="X71" s="12"/>
    </row>
    <row r="72" spans="1:24" ht="37.5" customHeight="1" x14ac:dyDescent="0.25">
      <c r="A72" s="3"/>
      <c r="B72" s="4"/>
      <c r="C72" s="4"/>
      <c r="D72" s="5"/>
      <c r="E72" s="6"/>
      <c r="F72" s="4"/>
      <c r="G72" s="5"/>
      <c r="H72" s="6"/>
      <c r="I72" s="5"/>
      <c r="J72" s="6"/>
      <c r="K72" s="4"/>
      <c r="L72" s="5"/>
      <c r="M72" s="7"/>
      <c r="N72" s="5"/>
      <c r="O72" s="7"/>
      <c r="P72" s="16"/>
      <c r="Q72" s="4"/>
      <c r="R72" s="5"/>
      <c r="S72" s="9"/>
      <c r="T72" s="7"/>
      <c r="U72" s="10"/>
      <c r="V72" s="6"/>
      <c r="W72" s="11"/>
      <c r="X72" s="12"/>
    </row>
    <row r="73" spans="1:24" ht="37.5" customHeight="1" x14ac:dyDescent="0.25">
      <c r="A73" s="3"/>
      <c r="B73" s="4"/>
      <c r="C73" s="4"/>
      <c r="D73" s="5"/>
      <c r="E73" s="6"/>
      <c r="F73" s="4"/>
      <c r="G73" s="5"/>
      <c r="H73" s="6"/>
      <c r="I73" s="5"/>
      <c r="J73" s="6"/>
      <c r="K73" s="4"/>
      <c r="L73" s="5"/>
      <c r="M73" s="7"/>
      <c r="N73" s="5"/>
      <c r="O73" s="7"/>
      <c r="P73" s="8"/>
      <c r="Q73" s="4"/>
      <c r="R73" s="5"/>
      <c r="S73" s="9"/>
      <c r="T73" s="7"/>
      <c r="U73" s="10"/>
      <c r="V73" s="6"/>
      <c r="W73" s="11"/>
      <c r="X73" s="12"/>
    </row>
    <row r="74" spans="1:24" ht="37.5" customHeight="1" x14ac:dyDescent="0.25">
      <c r="A74" s="15"/>
      <c r="B74" s="4"/>
      <c r="C74" s="4"/>
      <c r="D74" s="5"/>
      <c r="E74" s="6"/>
      <c r="F74" s="4"/>
      <c r="G74" s="5"/>
      <c r="H74" s="6"/>
      <c r="I74" s="5"/>
      <c r="J74" s="6"/>
      <c r="K74" s="4"/>
      <c r="L74" s="5"/>
      <c r="M74" s="7"/>
      <c r="N74" s="5"/>
      <c r="O74" s="7"/>
      <c r="P74" s="8"/>
      <c r="Q74" s="4"/>
      <c r="R74" s="5"/>
      <c r="S74" s="9"/>
      <c r="T74" s="7"/>
      <c r="U74" s="10"/>
      <c r="V74" s="6"/>
      <c r="W74" s="11"/>
      <c r="X74" s="12"/>
    </row>
    <row r="75" spans="1:24" ht="37.5" customHeight="1" x14ac:dyDescent="0.25">
      <c r="A75" s="3"/>
      <c r="B75" s="4"/>
      <c r="C75" s="4"/>
      <c r="D75" s="5"/>
      <c r="E75" s="6"/>
      <c r="F75" s="4"/>
      <c r="G75" s="5"/>
      <c r="H75" s="6"/>
      <c r="I75" s="5"/>
      <c r="J75" s="6"/>
      <c r="K75" s="4"/>
      <c r="L75" s="5"/>
      <c r="M75" s="7"/>
      <c r="N75" s="5"/>
      <c r="O75" s="7"/>
      <c r="P75" s="8"/>
      <c r="Q75" s="4"/>
      <c r="R75" s="5"/>
      <c r="S75" s="9"/>
      <c r="T75" s="7"/>
      <c r="U75" s="10"/>
      <c r="V75" s="6"/>
      <c r="W75" s="11"/>
      <c r="X75" s="12"/>
    </row>
    <row r="76" spans="1:24" ht="37.5" customHeight="1" x14ac:dyDescent="0.25">
      <c r="A76" s="3"/>
      <c r="B76" s="4"/>
      <c r="C76" s="4"/>
      <c r="D76" s="5"/>
      <c r="E76" s="6"/>
      <c r="F76" s="4"/>
      <c r="G76" s="5"/>
      <c r="H76" s="6"/>
      <c r="I76" s="5"/>
      <c r="J76" s="6"/>
      <c r="K76" s="4"/>
      <c r="L76" s="5"/>
      <c r="M76" s="7"/>
      <c r="N76" s="5"/>
      <c r="O76" s="7"/>
      <c r="P76" s="8"/>
      <c r="Q76" s="4"/>
      <c r="R76" s="5"/>
      <c r="S76" s="9"/>
      <c r="T76" s="7"/>
      <c r="U76" s="10"/>
      <c r="V76" s="6"/>
      <c r="W76" s="11"/>
      <c r="X76" s="12"/>
    </row>
    <row r="77" spans="1:24" ht="37.5" customHeight="1" x14ac:dyDescent="0.25">
      <c r="A77" s="3"/>
      <c r="B77" s="4"/>
      <c r="C77" s="4"/>
      <c r="D77" s="5"/>
      <c r="E77" s="6"/>
      <c r="F77" s="4"/>
      <c r="G77" s="5"/>
      <c r="H77" s="6"/>
      <c r="I77" s="5"/>
      <c r="J77" s="6"/>
      <c r="K77" s="4"/>
      <c r="L77" s="5"/>
      <c r="M77" s="7"/>
      <c r="N77" s="5"/>
      <c r="O77" s="7"/>
      <c r="P77" s="8"/>
      <c r="Q77" s="4"/>
      <c r="R77" s="5"/>
      <c r="S77" s="9"/>
      <c r="T77" s="7"/>
      <c r="U77" s="10"/>
      <c r="V77" s="6"/>
      <c r="W77" s="11"/>
      <c r="X77" s="12"/>
    </row>
    <row r="78" spans="1:24" ht="37.5" customHeight="1" x14ac:dyDescent="0.25">
      <c r="A78" s="3"/>
      <c r="B78" s="4"/>
      <c r="C78" s="4"/>
      <c r="D78" s="5"/>
      <c r="E78" s="6"/>
      <c r="F78" s="4"/>
      <c r="G78" s="5"/>
      <c r="H78" s="6"/>
      <c r="I78" s="5"/>
      <c r="J78" s="6"/>
      <c r="K78" s="4"/>
      <c r="L78" s="5"/>
      <c r="M78" s="7"/>
      <c r="N78" s="5"/>
      <c r="O78" s="7"/>
      <c r="P78" s="8"/>
      <c r="Q78" s="4"/>
      <c r="R78" s="5"/>
      <c r="S78" s="9"/>
      <c r="T78" s="7"/>
      <c r="U78" s="10"/>
      <c r="V78" s="6"/>
      <c r="W78" s="11"/>
      <c r="X78" s="12"/>
    </row>
    <row r="79" spans="1:24" ht="37.5" customHeight="1" x14ac:dyDescent="0.25">
      <c r="A79" s="3"/>
      <c r="B79" s="4"/>
      <c r="C79" s="4"/>
      <c r="D79" s="5"/>
      <c r="E79" s="6"/>
      <c r="F79" s="4"/>
      <c r="G79" s="5"/>
      <c r="H79" s="6"/>
      <c r="I79" s="5"/>
      <c r="J79" s="6"/>
      <c r="K79" s="4"/>
      <c r="L79" s="5"/>
      <c r="M79" s="7"/>
      <c r="N79" s="5"/>
      <c r="O79" s="7"/>
      <c r="P79" s="16"/>
      <c r="Q79" s="4"/>
      <c r="R79" s="5"/>
      <c r="S79" s="9"/>
      <c r="T79" s="7"/>
      <c r="U79" s="10"/>
      <c r="V79" s="6"/>
      <c r="W79" s="11"/>
      <c r="X79" s="12"/>
    </row>
    <row r="80" spans="1:24" ht="37.5" customHeight="1" x14ac:dyDescent="0.25">
      <c r="A80" s="3"/>
      <c r="B80" s="4"/>
      <c r="C80" s="4"/>
      <c r="D80" s="5"/>
      <c r="E80" s="6"/>
      <c r="F80" s="4"/>
      <c r="G80" s="5"/>
      <c r="H80" s="6"/>
      <c r="I80" s="5"/>
      <c r="J80" s="6"/>
      <c r="K80" s="4"/>
      <c r="L80" s="5"/>
      <c r="M80" s="7"/>
      <c r="N80" s="5"/>
      <c r="O80" s="7"/>
      <c r="P80" s="8"/>
      <c r="Q80" s="4"/>
      <c r="R80" s="5"/>
      <c r="S80" s="9"/>
      <c r="T80" s="7"/>
      <c r="U80" s="10"/>
      <c r="V80" s="6"/>
      <c r="W80" s="11"/>
      <c r="X80" s="12"/>
    </row>
    <row r="81" spans="1:24" ht="37.5" customHeight="1" x14ac:dyDescent="0.25">
      <c r="A81" s="15"/>
      <c r="B81" s="4"/>
      <c r="C81" s="4"/>
      <c r="D81" s="5"/>
      <c r="E81" s="6"/>
      <c r="F81" s="4"/>
      <c r="G81" s="5"/>
      <c r="H81" s="6"/>
      <c r="I81" s="5"/>
      <c r="J81" s="6"/>
      <c r="K81" s="4"/>
      <c r="L81" s="5"/>
      <c r="M81" s="7"/>
      <c r="N81" s="5"/>
      <c r="O81" s="7"/>
      <c r="P81" s="8"/>
      <c r="Q81" s="4"/>
      <c r="R81" s="5"/>
      <c r="S81" s="9"/>
      <c r="T81" s="7"/>
      <c r="U81" s="10"/>
      <c r="V81" s="6"/>
      <c r="W81" s="11"/>
      <c r="X81" s="12"/>
    </row>
    <row r="82" spans="1:24" ht="37.5" customHeight="1" x14ac:dyDescent="0.25">
      <c r="A82" s="15"/>
      <c r="B82" s="4"/>
      <c r="C82" s="4"/>
      <c r="D82" s="5"/>
      <c r="E82" s="6"/>
      <c r="F82" s="4"/>
      <c r="G82" s="5"/>
      <c r="H82" s="6"/>
      <c r="I82" s="5"/>
      <c r="J82" s="6"/>
      <c r="K82" s="4"/>
      <c r="L82" s="5"/>
      <c r="M82" s="7"/>
      <c r="N82" s="5"/>
      <c r="O82" s="7"/>
      <c r="P82" s="16"/>
      <c r="Q82" s="4"/>
      <c r="R82" s="5"/>
      <c r="S82" s="9"/>
      <c r="T82" s="7"/>
      <c r="U82" s="10"/>
      <c r="V82" s="6"/>
      <c r="W82" s="11"/>
      <c r="X82" s="12"/>
    </row>
    <row r="83" spans="1:24" ht="37.5" customHeight="1" x14ac:dyDescent="0.25">
      <c r="A83" s="3"/>
      <c r="B83" s="4"/>
      <c r="C83" s="4"/>
      <c r="D83" s="5"/>
      <c r="E83" s="6"/>
      <c r="F83" s="4"/>
      <c r="G83" s="5"/>
      <c r="H83" s="6"/>
      <c r="I83" s="5"/>
      <c r="J83" s="6"/>
      <c r="K83" s="4"/>
      <c r="L83" s="5"/>
      <c r="M83" s="7"/>
      <c r="N83" s="5"/>
      <c r="O83" s="7"/>
      <c r="P83" s="16"/>
      <c r="Q83" s="4"/>
      <c r="R83" s="5"/>
      <c r="S83" s="9"/>
      <c r="T83" s="7"/>
      <c r="U83" s="10"/>
      <c r="V83" s="6"/>
      <c r="W83" s="11"/>
      <c r="X83" s="12"/>
    </row>
    <row r="84" spans="1:24" ht="37.5" customHeight="1" x14ac:dyDescent="0.25">
      <c r="A84" s="3"/>
      <c r="B84" s="4"/>
      <c r="C84" s="4"/>
      <c r="D84" s="5"/>
      <c r="E84" s="6"/>
      <c r="F84" s="4"/>
      <c r="G84" s="5"/>
      <c r="H84" s="6"/>
      <c r="I84" s="5"/>
      <c r="J84" s="6"/>
      <c r="K84" s="4"/>
      <c r="L84" s="5"/>
      <c r="M84" s="7"/>
      <c r="N84" s="5"/>
      <c r="O84" s="7"/>
      <c r="P84" s="8"/>
      <c r="Q84" s="4"/>
      <c r="R84" s="5"/>
      <c r="S84" s="9"/>
      <c r="T84" s="7"/>
      <c r="U84" s="10"/>
      <c r="V84" s="6"/>
      <c r="W84" s="11"/>
      <c r="X84" s="12"/>
    </row>
    <row r="85" spans="1:24" ht="37.5" customHeight="1" x14ac:dyDescent="0.25">
      <c r="A85" s="3"/>
      <c r="B85" s="4"/>
      <c r="C85" s="4"/>
      <c r="D85" s="5"/>
      <c r="E85" s="6"/>
      <c r="F85" s="4"/>
      <c r="G85" s="5"/>
      <c r="H85" s="6"/>
      <c r="I85" s="5"/>
      <c r="J85" s="6"/>
      <c r="K85" s="4"/>
      <c r="L85" s="5"/>
      <c r="M85" s="7"/>
      <c r="N85" s="5"/>
      <c r="O85" s="7"/>
      <c r="P85" s="8"/>
      <c r="Q85" s="4"/>
      <c r="R85" s="5"/>
      <c r="S85" s="9"/>
      <c r="T85" s="7"/>
      <c r="U85" s="10"/>
      <c r="V85" s="6"/>
      <c r="W85" s="11"/>
      <c r="X85" s="12"/>
    </row>
    <row r="86" spans="1:24" ht="37.5" customHeight="1" x14ac:dyDescent="0.25">
      <c r="A86" s="15"/>
      <c r="B86" s="4"/>
      <c r="C86" s="4"/>
      <c r="D86" s="5"/>
      <c r="E86" s="6"/>
      <c r="F86" s="4"/>
      <c r="G86" s="5"/>
      <c r="H86" s="6"/>
      <c r="I86" s="5"/>
      <c r="J86" s="6"/>
      <c r="K86" s="4"/>
      <c r="L86" s="5"/>
      <c r="M86" s="7"/>
      <c r="N86" s="5"/>
      <c r="O86" s="7"/>
      <c r="P86" s="8"/>
      <c r="Q86" s="4"/>
      <c r="R86" s="5"/>
      <c r="S86" s="9"/>
      <c r="T86" s="7"/>
      <c r="U86" s="10"/>
      <c r="V86" s="6"/>
      <c r="W86" s="11"/>
      <c r="X86" s="12"/>
    </row>
    <row r="87" spans="1:24" ht="37.5" customHeight="1" x14ac:dyDescent="0.25">
      <c r="A87" s="3"/>
      <c r="B87" s="4"/>
      <c r="C87" s="4"/>
      <c r="D87" s="5"/>
      <c r="E87" s="6"/>
      <c r="F87" s="4"/>
      <c r="G87" s="5"/>
      <c r="H87" s="6"/>
      <c r="I87" s="5"/>
      <c r="J87" s="6"/>
      <c r="K87" s="4"/>
      <c r="L87" s="5"/>
      <c r="M87" s="7"/>
      <c r="N87" s="5"/>
      <c r="O87" s="7"/>
      <c r="P87" s="8"/>
      <c r="Q87" s="4"/>
      <c r="R87" s="5"/>
      <c r="S87" s="9"/>
      <c r="T87" s="7"/>
      <c r="U87" s="10"/>
      <c r="V87" s="6"/>
      <c r="W87" s="11"/>
      <c r="X87" s="12"/>
    </row>
    <row r="88" spans="1:24" ht="37.5" customHeight="1" x14ac:dyDescent="0.25">
      <c r="A88" s="3"/>
      <c r="B88" s="4"/>
      <c r="C88" s="4"/>
      <c r="D88" s="5"/>
      <c r="E88" s="6"/>
      <c r="F88" s="4"/>
      <c r="G88" s="5"/>
      <c r="H88" s="6"/>
      <c r="I88" s="5"/>
      <c r="J88" s="6"/>
      <c r="K88" s="4"/>
      <c r="L88" s="5"/>
      <c r="M88" s="7"/>
      <c r="N88" s="5"/>
      <c r="O88" s="7"/>
      <c r="P88" s="8"/>
      <c r="Q88" s="4"/>
      <c r="R88" s="5"/>
      <c r="S88" s="9"/>
      <c r="T88" s="7"/>
      <c r="U88" s="10"/>
      <c r="V88" s="6"/>
      <c r="W88" s="11"/>
      <c r="X88" s="12"/>
    </row>
    <row r="89" spans="1:24" ht="37.5" customHeight="1" x14ac:dyDescent="0.25">
      <c r="A89" s="18"/>
      <c r="B89" s="19"/>
      <c r="C89" s="19"/>
      <c r="D89" s="20"/>
      <c r="E89" s="21"/>
      <c r="F89" s="19"/>
      <c r="G89" s="20"/>
      <c r="H89" s="21"/>
      <c r="I89" s="20"/>
      <c r="J89" s="21"/>
      <c r="K89" s="19"/>
      <c r="L89" s="20"/>
      <c r="M89" s="22"/>
      <c r="N89" s="20"/>
      <c r="O89" s="22"/>
      <c r="P89" s="23"/>
      <c r="Q89" s="19"/>
      <c r="R89" s="20"/>
      <c r="S89" s="24"/>
      <c r="T89" s="22"/>
      <c r="U89" s="25"/>
      <c r="V89" s="21"/>
      <c r="W89" s="26"/>
      <c r="X89" s="27"/>
    </row>
  </sheetData>
  <autoFilter ref="A3:X89">
    <sortState ref="A5:X87">
      <sortCondition ref="X2:X87"/>
    </sortState>
  </autoFilter>
  <mergeCells count="3">
    <mergeCell ref="A2:A3"/>
    <mergeCell ref="U1:X1"/>
    <mergeCell ref="R43:X43"/>
  </mergeCells>
  <pageMargins left="0.25" right="0.25" top="0.75" bottom="0.75" header="0.3" footer="0.3"/>
  <pageSetup paperSize="8" scale="41" fitToHeight="0" orientation="landscape" r:id="rId1"/>
  <rowBreaks count="1" manualBreakCount="1">
    <brk id="43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Рейтинг</vt:lpstr>
      <vt:lpstr>Рейтинг!Область_печати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Dmitrii Maltsev</dc:creator>
  <cp:lastModifiedBy>Дегтярева Елена</cp:lastModifiedBy>
  <cp:lastPrinted>2018-11-20T09:00:12Z</cp:lastPrinted>
  <dcterms:created xsi:type="dcterms:W3CDTF">2018-01-31T13:19:11Z</dcterms:created>
  <dcterms:modified xsi:type="dcterms:W3CDTF">2018-11-27T06:45:07Z</dcterms:modified>
</cp:coreProperties>
</file>